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80" windowWidth="24240" windowHeight="11430" activeTab="7"/>
  </bookViews>
  <sheets>
    <sheet name="ленина 16" sheetId="1" r:id="rId1"/>
    <sheet name="ленина 18" sheetId="2" r:id="rId2"/>
    <sheet name="Сибирская 15" sheetId="3" r:id="rId3"/>
    <sheet name="Сибирская 11Б" sheetId="4" r:id="rId4"/>
    <sheet name="30 лет Победы 10" sheetId="5" r:id="rId5"/>
    <sheet name="30 лет Победы 41" sheetId="6" r:id="rId6"/>
    <sheet name="Университетская 11" sheetId="7" r:id="rId7"/>
    <sheet name="Лист1" sheetId="8" r:id="rId8"/>
  </sheets>
  <definedNames>
    <definedName name="_xlnm.Print_Area" localSheetId="4">'30 лет Победы 10'!$A$1:$D$64</definedName>
    <definedName name="_xlnm.Print_Area" localSheetId="5">'30 лет Победы 41'!$A$1:$D$68</definedName>
    <definedName name="_xlnm.Print_Area" localSheetId="0">'ленина 16'!$A$1:$D$63</definedName>
    <definedName name="_xlnm.Print_Area" localSheetId="1">'ленина 18'!$A$1:$D$64</definedName>
    <definedName name="_xlnm.Print_Area" localSheetId="3">'Сибирская 11Б'!$A$1:$D$56</definedName>
    <definedName name="_xlnm.Print_Area" localSheetId="2">'Сибирская 15'!$A$1:$D$64</definedName>
    <definedName name="_xlnm.Print_Area" localSheetId="6">'Университетская 11'!$A$1:$D$68</definedName>
  </definedNames>
  <calcPr fullCalcOnLoad="1"/>
</workbook>
</file>

<file path=xl/sharedStrings.xml><?xml version="1.0" encoding="utf-8"?>
<sst xmlns="http://schemas.openxmlformats.org/spreadsheetml/2006/main" count="1600" uniqueCount="45">
  <si>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</si>
  <si>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</si>
  <si>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</si>
  <si>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</si>
  <si>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</si>
  <si>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</si>
  <si>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Наименование работы (услуги)</t>
  </si>
  <si>
    <t>руб.</t>
  </si>
  <si>
    <t>Дератизация</t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</si>
  <si>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</si>
  <si>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Дата</t>
  </si>
  <si>
    <t>Годовая плановая стоимость работ (услуг)</t>
  </si>
  <si>
    <t>Содержание конструктивных элементов жилых зданий</t>
  </si>
  <si>
    <t>Содержание, текщий ремонт мусоропроводов</t>
  </si>
  <si>
    <t>Уборка придомовой территории ручным способом</t>
  </si>
  <si>
    <t>Механизированная уборка придомовой территории в холодный период года</t>
  </si>
  <si>
    <t>Содержание элементов и объектов благоустройства, расположенных на придомовой территории и предназначенных для обслуживания и эксплуатации МКД</t>
  </si>
  <si>
    <t>Расходы, по управлению жилым фондом</t>
  </si>
  <si>
    <t xml:space="preserve">Расходы по обеспечению вывоза ТБО </t>
  </si>
  <si>
    <t>Содержание помещений, входящих в состав общего имущества</t>
  </si>
  <si>
    <t>Расходы по содержанию и текщему ремонту систем вентиляции (дымоудаления)</t>
  </si>
  <si>
    <t>Содержание и ремонт лифта</t>
  </si>
  <si>
    <t>Расходы по содержанию аварийно-диспетчерской службы</t>
  </si>
  <si>
    <t>Содержание и текущий ремонт оборудования и инженерно-технического обеспечения, входящих в состав общего имущества (отопление, ХВС и ГВС, электроснабжение)</t>
  </si>
  <si>
    <t>Расходы по содержанию и текущему ремонту крыш, подвалов</t>
  </si>
  <si>
    <t>Расходы по содержанию систем вентиляции (дымоудаление)</t>
  </si>
  <si>
    <t>Исп.Трифонова А.В.</t>
  </si>
  <si>
    <t>Расходы по организации мест для накопления  отработанных ртутьсодержащих ламп и их передача в спец.организации на утилизацию</t>
  </si>
  <si>
    <t>Расходы по организации мест для накопления отработанных ртутьсодержащих ламп и их передача в спец.организации на утилизацию</t>
  </si>
  <si>
    <t>Расходы по содержанию системы автоматической пожарной сигнализации и электрических систем дымоудаления</t>
  </si>
  <si>
    <t>итого по всему жилому фонду</t>
  </si>
  <si>
    <r>
      <t xml:space="preserve">1.       </t>
    </r>
    <r>
      <rPr>
        <b/>
        <sz val="12"/>
        <rFont val="Times New Roman"/>
        <family val="1"/>
      </rPr>
      <t> </t>
    </r>
  </si>
  <si>
    <r>
      <t xml:space="preserve">2.       </t>
    </r>
    <r>
      <rPr>
        <b/>
        <sz val="12"/>
        <rFont val="Times New Roman"/>
        <family val="1"/>
      </rPr>
      <t> </t>
    </r>
  </si>
  <si>
    <r>
      <t xml:space="preserve">3.       </t>
    </r>
    <r>
      <rPr>
        <b/>
        <sz val="12"/>
        <rFont val="Times New Roman"/>
        <family val="1"/>
      </rPr>
      <t> </t>
    </r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</si>
  <si>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</t>
  </si>
  <si>
    <t>проверка</t>
  </si>
  <si>
    <t>ЛЕНИНА 16 2017 год</t>
  </si>
  <si>
    <t>ЛЕНИНА 18 2017 год</t>
  </si>
  <si>
    <t>СИБИРСКАЯ 15 2017 год</t>
  </si>
  <si>
    <t>СИБИРСКАЯ 11Б 2017 год</t>
  </si>
  <si>
    <t>30 ЛЕТ ПОБЕДЫ 10 2017 год</t>
  </si>
  <si>
    <t>30 ЛЕТ ПОБЕДЫ 41 2017 год</t>
  </si>
  <si>
    <t>УНИВЕРСИТЕТСКАЯ 11 2017 год</t>
  </si>
  <si>
    <t>Исп.Казаковцева А.Ю.</t>
  </si>
  <si>
    <t>01.01.2018 года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</si>
</sst>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\-mm\-yyyy"/>
    <numFmt numFmtId="165" formatCode="[$-FC19]d\ mmmm\ yyyy\ &quot;г.&quot;"/>
    <numFmt numFmtId="166" formatCode="0.0000"/>
    <numFmt numFmtId="167" formatCode="0.000"/>
    <numFmt numFmtId="168" formatCode="0.0"/>
    <numFmt numFmtId="169" formatCode="0.00000"/>
    <numFmt numFmtId="170" formatCode="#,##0.0"/>
    <numFmt numFmtId="171" formatCode="#,##0.000"/>
  </numFmts>
  <fonts count="53">
    <font>
      <sz val="11"/>
      <color theme="1"/>
      <name val="Calibri"/>
      <family val="2"/>
    </font>
    <font>
      <sz val="12"/>
      <color indexed="8"/>
      <name val="Times New Roman"/>
      <family val="2"/>
    </font>
    <font>
      <sz val="10"/>
      <name val="Times New Roman"/>
      <family val="1"/>
    </font>
    <font>
      <sz val="10"/>
      <name val="Arial Cyr"/>
      <family val="0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1"/>
      <color indexed="12"/>
      <name val="Calibri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1"/>
      <color indexed="20"/>
      <name val="Calibri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0"/>
      <color indexed="8"/>
      <name val="Times New Roman"/>
      <family val="1"/>
    </font>
    <font>
      <sz val="11"/>
      <name val="Calibri"/>
      <family val="2"/>
    </font>
    <font>
      <sz val="12"/>
      <color indexed="30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u val="single"/>
      <sz val="11"/>
      <color theme="10"/>
      <name val="Calibri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u val="single"/>
      <sz val="11"/>
      <color theme="11"/>
      <name val="Calibri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sz val="10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rgb="FF0070C0"/>
      <name val="Times New Roman"/>
      <family val="1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0" xfId="0" applyFont="1" applyAlignment="1">
      <alignment horizontal="left"/>
    </xf>
    <xf numFmtId="0" fontId="49" fillId="0" borderId="0" xfId="0" applyFont="1" applyAlignment="1">
      <alignment horizontal="center"/>
    </xf>
    <xf numFmtId="4" fontId="0" fillId="0" borderId="0" xfId="0" applyNumberFormat="1" applyAlignment="1">
      <alignment/>
    </xf>
    <xf numFmtId="1" fontId="49" fillId="0" borderId="0" xfId="0" applyNumberFormat="1" applyFont="1" applyAlignment="1">
      <alignment horizontal="left"/>
    </xf>
    <xf numFmtId="0" fontId="27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4" fontId="27" fillId="0" borderId="0" xfId="0" applyNumberFormat="1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 vertic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 indent="2"/>
    </xf>
    <xf numFmtId="0" fontId="5" fillId="0" borderId="13" xfId="0" applyFont="1" applyBorder="1" applyAlignment="1">
      <alignment vertical="center" wrapText="1"/>
    </xf>
    <xf numFmtId="0" fontId="6" fillId="0" borderId="13" xfId="0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left" vertical="center" wrapText="1"/>
    </xf>
    <xf numFmtId="0" fontId="6" fillId="0" borderId="13" xfId="0" applyFont="1" applyBorder="1" applyAlignment="1">
      <alignment vertical="center" wrapText="1"/>
    </xf>
    <xf numFmtId="0" fontId="6" fillId="0" borderId="13" xfId="0" applyFont="1" applyBorder="1" applyAlignment="1">
      <alignment horizontal="left" vertical="center" wrapText="1"/>
    </xf>
    <xf numFmtId="1" fontId="6" fillId="0" borderId="13" xfId="0" applyNumberFormat="1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 indent="2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1" fontId="6" fillId="0" borderId="0" xfId="0" applyNumberFormat="1" applyFont="1" applyBorder="1" applyAlignment="1">
      <alignment horizontal="left" vertical="center" wrapText="1"/>
    </xf>
    <xf numFmtId="0" fontId="6" fillId="0" borderId="0" xfId="0" applyFont="1" applyAlignment="1">
      <alignment/>
    </xf>
    <xf numFmtId="0" fontId="30" fillId="0" borderId="0" xfId="0" applyFont="1" applyAlignment="1">
      <alignment/>
    </xf>
    <xf numFmtId="0" fontId="30" fillId="0" borderId="0" xfId="0" applyFont="1" applyAlignment="1">
      <alignment horizontal="center"/>
    </xf>
    <xf numFmtId="3" fontId="30" fillId="0" borderId="0" xfId="0" applyNumberFormat="1" applyFont="1" applyAlignment="1">
      <alignment horizontal="left"/>
    </xf>
    <xf numFmtId="0" fontId="30" fillId="0" borderId="0" xfId="0" applyFont="1" applyAlignment="1">
      <alignment horizontal="left"/>
    </xf>
    <xf numFmtId="0" fontId="50" fillId="0" borderId="0" xfId="0" applyFont="1" applyBorder="1" applyAlignment="1">
      <alignment horizontal="left" vertical="center" wrapText="1" indent="2"/>
    </xf>
    <xf numFmtId="0" fontId="50" fillId="0" borderId="0" xfId="0" applyFont="1" applyBorder="1" applyAlignment="1">
      <alignment vertical="center" wrapText="1"/>
    </xf>
    <xf numFmtId="0" fontId="50" fillId="0" borderId="0" xfId="0" applyFont="1" applyBorder="1" applyAlignment="1">
      <alignment horizontal="center" vertical="center" wrapText="1"/>
    </xf>
    <xf numFmtId="1" fontId="51" fillId="0" borderId="0" xfId="0" applyNumberFormat="1" applyFont="1" applyBorder="1" applyAlignment="1">
      <alignment horizontal="left" vertical="center" wrapText="1"/>
    </xf>
    <xf numFmtId="3" fontId="6" fillId="0" borderId="0" xfId="0" applyNumberFormat="1" applyFont="1" applyAlignment="1">
      <alignment horizontal="left"/>
    </xf>
    <xf numFmtId="1" fontId="6" fillId="33" borderId="13" xfId="0" applyNumberFormat="1" applyFont="1" applyFill="1" applyBorder="1" applyAlignment="1">
      <alignment horizontal="left" vertical="center" wrapText="1"/>
    </xf>
    <xf numFmtId="4" fontId="49" fillId="0" borderId="0" xfId="0" applyNumberFormat="1" applyFont="1" applyAlignment="1">
      <alignment horizontal="left"/>
    </xf>
    <xf numFmtId="3" fontId="2" fillId="0" borderId="0" xfId="0" applyNumberFormat="1" applyFont="1" applyAlignment="1">
      <alignment horizontal="left"/>
    </xf>
    <xf numFmtId="3" fontId="52" fillId="0" borderId="0" xfId="0" applyNumberFormat="1" applyFont="1" applyAlignment="1">
      <alignment horizontal="left"/>
    </xf>
    <xf numFmtId="3" fontId="49" fillId="0" borderId="0" xfId="0" applyNumberFormat="1" applyFont="1" applyAlignment="1">
      <alignment horizontal="left"/>
    </xf>
    <xf numFmtId="0" fontId="5" fillId="0" borderId="0" xfId="0" applyFont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2"/>
  <sheetViews>
    <sheetView view="pageBreakPreview" zoomScaleSheetLayoutView="100" zoomScalePageLayoutView="0" workbookViewId="0" topLeftCell="A43">
      <selection activeCell="D61" sqref="D61"/>
    </sheetView>
  </sheetViews>
  <sheetFormatPr defaultColWidth="9.140625" defaultRowHeight="15"/>
  <cols>
    <col min="1" max="1" width="7.28125" style="1" bestFit="1" customWidth="1"/>
    <col min="2" max="2" width="47.140625" style="1" customWidth="1"/>
    <col min="3" max="3" width="13.140625" style="3" customWidth="1"/>
    <col min="4" max="4" width="78.00390625" style="2" customWidth="1"/>
    <col min="6" max="6" width="13.140625" style="0" customWidth="1"/>
  </cols>
  <sheetData>
    <row r="1" spans="1:4" ht="61.5" customHeight="1">
      <c r="A1" s="44" t="s">
        <v>34</v>
      </c>
      <c r="B1" s="44"/>
      <c r="C1" s="44"/>
      <c r="D1" s="44"/>
    </row>
    <row r="2" spans="1:4" ht="16.5" thickBot="1">
      <c r="A2" s="11"/>
      <c r="B2" s="12" t="s">
        <v>36</v>
      </c>
      <c r="C2" s="13"/>
      <c r="D2" s="14"/>
    </row>
    <row r="3" spans="1:4" ht="16.5" thickBot="1">
      <c r="A3" s="15" t="s">
        <v>0</v>
      </c>
      <c r="B3" s="16" t="s">
        <v>1</v>
      </c>
      <c r="C3" s="16" t="s">
        <v>2</v>
      </c>
      <c r="D3" s="17" t="s">
        <v>3</v>
      </c>
    </row>
    <row r="4" spans="1:4" ht="27.75" customHeight="1" thickBot="1">
      <c r="A4" s="18" t="s">
        <v>31</v>
      </c>
      <c r="B4" s="19" t="s">
        <v>4</v>
      </c>
      <c r="C4" s="20" t="s">
        <v>10</v>
      </c>
      <c r="D4" s="21" t="s">
        <v>44</v>
      </c>
    </row>
    <row r="5" spans="1:4" ht="25.5" customHeight="1" thickBot="1">
      <c r="A5" s="18" t="s">
        <v>32</v>
      </c>
      <c r="B5" s="22" t="s">
        <v>6</v>
      </c>
      <c r="C5" s="20" t="s">
        <v>5</v>
      </c>
      <c r="D5" s="23" t="s">
        <v>12</v>
      </c>
    </row>
    <row r="6" spans="1:4" ht="32.25" thickBot="1">
      <c r="A6" s="18" t="s">
        <v>33</v>
      </c>
      <c r="B6" s="22" t="s">
        <v>11</v>
      </c>
      <c r="C6" s="20" t="s">
        <v>7</v>
      </c>
      <c r="D6" s="39">
        <v>744202.4593220339</v>
      </c>
    </row>
    <row r="7" spans="1:4" ht="16.5" thickBot="1">
      <c r="A7" s="15" t="s">
        <v>0</v>
      </c>
      <c r="B7" s="16" t="s">
        <v>1</v>
      </c>
      <c r="C7" s="16" t="s">
        <v>2</v>
      </c>
      <c r="D7" s="17" t="s">
        <v>3</v>
      </c>
    </row>
    <row r="8" spans="1:4" ht="27" customHeight="1" thickBot="1">
      <c r="A8" s="18" t="s">
        <v>31</v>
      </c>
      <c r="B8" s="19" t="s">
        <v>4</v>
      </c>
      <c r="C8" s="20" t="s">
        <v>10</v>
      </c>
      <c r="D8" s="21" t="s">
        <v>44</v>
      </c>
    </row>
    <row r="9" spans="1:4" ht="24.75" customHeight="1" thickBot="1">
      <c r="A9" s="18" t="s">
        <v>32</v>
      </c>
      <c r="B9" s="22" t="s">
        <v>6</v>
      </c>
      <c r="C9" s="20" t="s">
        <v>5</v>
      </c>
      <c r="D9" s="23" t="s">
        <v>13</v>
      </c>
    </row>
    <row r="10" spans="1:4" ht="27.75" customHeight="1" thickBot="1">
      <c r="A10" s="18" t="s">
        <v>33</v>
      </c>
      <c r="B10" s="22" t="s">
        <v>11</v>
      </c>
      <c r="C10" s="20" t="s">
        <v>7</v>
      </c>
      <c r="D10" s="39">
        <v>152118.74067796613</v>
      </c>
    </row>
    <row r="11" spans="1:4" ht="16.5" thickBot="1">
      <c r="A11" s="15" t="s">
        <v>0</v>
      </c>
      <c r="B11" s="16" t="s">
        <v>1</v>
      </c>
      <c r="C11" s="16" t="s">
        <v>2</v>
      </c>
      <c r="D11" s="17" t="s">
        <v>3</v>
      </c>
    </row>
    <row r="12" spans="1:4" ht="32.25" thickBot="1">
      <c r="A12" s="18" t="s">
        <v>31</v>
      </c>
      <c r="B12" s="19" t="s">
        <v>4</v>
      </c>
      <c r="C12" s="20" t="s">
        <v>10</v>
      </c>
      <c r="D12" s="21" t="s">
        <v>44</v>
      </c>
    </row>
    <row r="13" spans="1:4" ht="24.75" customHeight="1" thickBot="1">
      <c r="A13" s="18" t="s">
        <v>32</v>
      </c>
      <c r="B13" s="22" t="s">
        <v>6</v>
      </c>
      <c r="C13" s="20" t="s">
        <v>5</v>
      </c>
      <c r="D13" s="23" t="s">
        <v>14</v>
      </c>
    </row>
    <row r="14" spans="1:4" ht="32.25" thickBot="1">
      <c r="A14" s="18" t="s">
        <v>33</v>
      </c>
      <c r="B14" s="22" t="s">
        <v>11</v>
      </c>
      <c r="C14" s="20" t="s">
        <v>7</v>
      </c>
      <c r="D14" s="39">
        <v>366604.1661016949</v>
      </c>
    </row>
    <row r="15" spans="1:4" ht="16.5" thickBot="1">
      <c r="A15" s="15" t="s">
        <v>0</v>
      </c>
      <c r="B15" s="16" t="s">
        <v>1</v>
      </c>
      <c r="C15" s="16" t="s">
        <v>2</v>
      </c>
      <c r="D15" s="17" t="s">
        <v>3</v>
      </c>
    </row>
    <row r="16" spans="1:4" ht="24" customHeight="1" thickBot="1">
      <c r="A16" s="18" t="s">
        <v>31</v>
      </c>
      <c r="B16" s="19" t="s">
        <v>4</v>
      </c>
      <c r="C16" s="20" t="s">
        <v>10</v>
      </c>
      <c r="D16" s="21" t="s">
        <v>44</v>
      </c>
    </row>
    <row r="17" spans="1:4" ht="32.25" thickBot="1">
      <c r="A17" s="18" t="s">
        <v>32</v>
      </c>
      <c r="B17" s="22" t="s">
        <v>6</v>
      </c>
      <c r="C17" s="20" t="s">
        <v>5</v>
      </c>
      <c r="D17" s="23" t="s">
        <v>15</v>
      </c>
    </row>
    <row r="18" spans="1:4" ht="32.25" thickBot="1">
      <c r="A18" s="18" t="s">
        <v>33</v>
      </c>
      <c r="B18" s="22" t="s">
        <v>11</v>
      </c>
      <c r="C18" s="20" t="s">
        <v>7</v>
      </c>
      <c r="D18" s="39">
        <v>177105.39322033897</v>
      </c>
    </row>
    <row r="19" spans="1:4" ht="16.5" thickBot="1">
      <c r="A19" s="15" t="s">
        <v>0</v>
      </c>
      <c r="B19" s="16" t="s">
        <v>1</v>
      </c>
      <c r="C19" s="16" t="s">
        <v>2</v>
      </c>
      <c r="D19" s="17" t="s">
        <v>3</v>
      </c>
    </row>
    <row r="20" spans="1:4" ht="27" customHeight="1" thickBot="1">
      <c r="A20" s="18" t="s">
        <v>31</v>
      </c>
      <c r="B20" s="19" t="s">
        <v>4</v>
      </c>
      <c r="C20" s="20" t="s">
        <v>10</v>
      </c>
      <c r="D20" s="21" t="s">
        <v>44</v>
      </c>
    </row>
    <row r="21" spans="1:4" ht="50.25" customHeight="1" thickBot="1">
      <c r="A21" s="18" t="s">
        <v>32</v>
      </c>
      <c r="B21" s="22" t="s">
        <v>6</v>
      </c>
      <c r="C21" s="20" t="s">
        <v>5</v>
      </c>
      <c r="D21" s="23" t="s">
        <v>16</v>
      </c>
    </row>
    <row r="22" spans="1:4" ht="32.25" thickBot="1">
      <c r="A22" s="18" t="s">
        <v>33</v>
      </c>
      <c r="B22" s="22" t="s">
        <v>11</v>
      </c>
      <c r="C22" s="20" t="s">
        <v>7</v>
      </c>
      <c r="D22" s="39">
        <v>52471.97033898306</v>
      </c>
    </row>
    <row r="23" spans="1:4" ht="16.5" thickBot="1">
      <c r="A23" s="15" t="s">
        <v>0</v>
      </c>
      <c r="B23" s="16" t="s">
        <v>1</v>
      </c>
      <c r="C23" s="16" t="s">
        <v>2</v>
      </c>
      <c r="D23" s="17" t="s">
        <v>3</v>
      </c>
    </row>
    <row r="24" spans="1:4" ht="26.25" customHeight="1" thickBot="1">
      <c r="A24" s="18" t="s">
        <v>31</v>
      </c>
      <c r="B24" s="19" t="s">
        <v>4</v>
      </c>
      <c r="C24" s="20" t="s">
        <v>10</v>
      </c>
      <c r="D24" s="21" t="s">
        <v>44</v>
      </c>
    </row>
    <row r="25" spans="1:4" ht="32.25" thickBot="1">
      <c r="A25" s="18" t="s">
        <v>32</v>
      </c>
      <c r="B25" s="22" t="s">
        <v>6</v>
      </c>
      <c r="C25" s="20" t="s">
        <v>5</v>
      </c>
      <c r="D25" s="23" t="s">
        <v>19</v>
      </c>
    </row>
    <row r="26" spans="1:4" ht="32.25" thickBot="1">
      <c r="A26" s="18" t="s">
        <v>33</v>
      </c>
      <c r="B26" s="22" t="s">
        <v>11</v>
      </c>
      <c r="C26" s="20" t="s">
        <v>7</v>
      </c>
      <c r="D26" s="39">
        <v>948293.4372881358</v>
      </c>
    </row>
    <row r="27" spans="1:4" ht="16.5" thickBot="1">
      <c r="A27" s="15" t="s">
        <v>0</v>
      </c>
      <c r="B27" s="16" t="s">
        <v>1</v>
      </c>
      <c r="C27" s="16" t="s">
        <v>2</v>
      </c>
      <c r="D27" s="17" t="s">
        <v>3</v>
      </c>
    </row>
    <row r="28" spans="1:4" ht="20.25" customHeight="1" thickBot="1">
      <c r="A28" s="18" t="s">
        <v>31</v>
      </c>
      <c r="B28" s="19" t="s">
        <v>4</v>
      </c>
      <c r="C28" s="20" t="s">
        <v>10</v>
      </c>
      <c r="D28" s="21" t="s">
        <v>44</v>
      </c>
    </row>
    <row r="29" spans="1:4" ht="46.5" customHeight="1" thickBot="1">
      <c r="A29" s="18" t="s">
        <v>32</v>
      </c>
      <c r="B29" s="22" t="s">
        <v>6</v>
      </c>
      <c r="C29" s="20" t="s">
        <v>5</v>
      </c>
      <c r="D29" s="23" t="s">
        <v>23</v>
      </c>
    </row>
    <row r="30" spans="1:4" ht="32.25" thickBot="1">
      <c r="A30" s="18" t="s">
        <v>33</v>
      </c>
      <c r="B30" s="22" t="s">
        <v>11</v>
      </c>
      <c r="C30" s="20" t="s">
        <v>7</v>
      </c>
      <c r="D30" s="39">
        <v>801371.915762712</v>
      </c>
    </row>
    <row r="31" spans="1:6" ht="16.5" thickBot="1">
      <c r="A31" s="15" t="s">
        <v>0</v>
      </c>
      <c r="B31" s="16" t="s">
        <v>1</v>
      </c>
      <c r="C31" s="16" t="s">
        <v>2</v>
      </c>
      <c r="D31" s="17" t="s">
        <v>3</v>
      </c>
      <c r="F31" s="4">
        <f>41.15*(9334.5+2459.2)*12/1.18</f>
        <v>4935363.610169493</v>
      </c>
    </row>
    <row r="32" spans="1:4" ht="15.75" customHeight="1" thickBot="1">
      <c r="A32" s="18" t="s">
        <v>31</v>
      </c>
      <c r="B32" s="19" t="s">
        <v>4</v>
      </c>
      <c r="C32" s="20" t="s">
        <v>10</v>
      </c>
      <c r="D32" s="21" t="s">
        <v>44</v>
      </c>
    </row>
    <row r="33" spans="1:4" ht="32.25" thickBot="1">
      <c r="A33" s="18" t="s">
        <v>32</v>
      </c>
      <c r="B33" s="22" t="s">
        <v>6</v>
      </c>
      <c r="C33" s="20" t="s">
        <v>5</v>
      </c>
      <c r="D33" s="23" t="s">
        <v>21</v>
      </c>
    </row>
    <row r="34" spans="1:4" ht="32.25" thickBot="1">
      <c r="A34" s="18" t="s">
        <v>33</v>
      </c>
      <c r="B34" s="22" t="s">
        <v>11</v>
      </c>
      <c r="C34" s="20" t="s">
        <v>7</v>
      </c>
      <c r="D34" s="39">
        <v>767789.859322034</v>
      </c>
    </row>
    <row r="35" spans="1:4" ht="16.5" thickBot="1">
      <c r="A35" s="15" t="s">
        <v>0</v>
      </c>
      <c r="B35" s="16" t="s">
        <v>1</v>
      </c>
      <c r="C35" s="16" t="s">
        <v>2</v>
      </c>
      <c r="D35" s="17" t="s">
        <v>3</v>
      </c>
    </row>
    <row r="36" spans="1:4" ht="15" customHeight="1" thickBot="1">
      <c r="A36" s="18" t="s">
        <v>31</v>
      </c>
      <c r="B36" s="19" t="s">
        <v>4</v>
      </c>
      <c r="C36" s="20" t="s">
        <v>10</v>
      </c>
      <c r="D36" s="21" t="s">
        <v>44</v>
      </c>
    </row>
    <row r="37" spans="1:4" ht="32.25" thickBot="1">
      <c r="A37" s="18" t="s">
        <v>32</v>
      </c>
      <c r="B37" s="22" t="s">
        <v>6</v>
      </c>
      <c r="C37" s="20" t="s">
        <v>5</v>
      </c>
      <c r="D37" s="23" t="s">
        <v>18</v>
      </c>
    </row>
    <row r="38" spans="1:4" ht="32.25" thickBot="1">
      <c r="A38" s="18" t="s">
        <v>33</v>
      </c>
      <c r="B38" s="22" t="s">
        <v>11</v>
      </c>
      <c r="C38" s="20" t="s">
        <v>7</v>
      </c>
      <c r="D38" s="39">
        <v>235374.26694915254</v>
      </c>
    </row>
    <row r="39" spans="1:4" ht="16.5" thickBot="1">
      <c r="A39" s="15" t="s">
        <v>0</v>
      </c>
      <c r="B39" s="16" t="s">
        <v>1</v>
      </c>
      <c r="C39" s="16" t="s">
        <v>2</v>
      </c>
      <c r="D39" s="17" t="s">
        <v>3</v>
      </c>
    </row>
    <row r="40" spans="1:4" ht="19.5" customHeight="1" thickBot="1">
      <c r="A40" s="18" t="s">
        <v>31</v>
      </c>
      <c r="B40" s="19" t="s">
        <v>4</v>
      </c>
      <c r="C40" s="20" t="s">
        <v>10</v>
      </c>
      <c r="D40" s="21" t="s">
        <v>44</v>
      </c>
    </row>
    <row r="41" spans="1:4" ht="32.25" thickBot="1">
      <c r="A41" s="18" t="s">
        <v>32</v>
      </c>
      <c r="B41" s="22" t="s">
        <v>6</v>
      </c>
      <c r="C41" s="20" t="s">
        <v>5</v>
      </c>
      <c r="D41" s="23" t="s">
        <v>8</v>
      </c>
    </row>
    <row r="42" spans="1:4" ht="21.75" customHeight="1" thickBot="1">
      <c r="A42" s="18" t="s">
        <v>33</v>
      </c>
      <c r="B42" s="22" t="s">
        <v>11</v>
      </c>
      <c r="C42" s="20" t="s">
        <v>7</v>
      </c>
      <c r="D42" s="39">
        <f>9600</f>
        <v>9600</v>
      </c>
    </row>
    <row r="43" spans="1:4" ht="16.5" thickBot="1">
      <c r="A43" s="15" t="s">
        <v>0</v>
      </c>
      <c r="B43" s="16" t="s">
        <v>1</v>
      </c>
      <c r="C43" s="16" t="s">
        <v>2</v>
      </c>
      <c r="D43" s="17" t="s">
        <v>3</v>
      </c>
    </row>
    <row r="44" spans="1:4" ht="20.25" customHeight="1" thickBot="1">
      <c r="A44" s="18" t="s">
        <v>31</v>
      </c>
      <c r="B44" s="19" t="s">
        <v>4</v>
      </c>
      <c r="C44" s="20" t="s">
        <v>10</v>
      </c>
      <c r="D44" s="21" t="s">
        <v>44</v>
      </c>
    </row>
    <row r="45" spans="1:4" ht="32.25" thickBot="1">
      <c r="A45" s="18" t="s">
        <v>32</v>
      </c>
      <c r="B45" s="22" t="s">
        <v>6</v>
      </c>
      <c r="C45" s="20" t="s">
        <v>5</v>
      </c>
      <c r="D45" s="23" t="s">
        <v>17</v>
      </c>
    </row>
    <row r="46" spans="1:4" ht="21.75" customHeight="1" thickBot="1">
      <c r="A46" s="18" t="s">
        <v>33</v>
      </c>
      <c r="B46" s="22" t="s">
        <v>11</v>
      </c>
      <c r="C46" s="20" t="s">
        <v>7</v>
      </c>
      <c r="D46" s="39">
        <v>399786.44067796617</v>
      </c>
    </row>
    <row r="47" spans="1:4" ht="16.5" thickBot="1">
      <c r="A47" s="15" t="s">
        <v>0</v>
      </c>
      <c r="B47" s="16" t="s">
        <v>1</v>
      </c>
      <c r="C47" s="16" t="s">
        <v>2</v>
      </c>
      <c r="D47" s="17" t="s">
        <v>3</v>
      </c>
    </row>
    <row r="48" spans="1:4" ht="21" customHeight="1" thickBot="1">
      <c r="A48" s="18" t="s">
        <v>31</v>
      </c>
      <c r="B48" s="19" t="s">
        <v>4</v>
      </c>
      <c r="C48" s="20" t="s">
        <v>10</v>
      </c>
      <c r="D48" s="21" t="s">
        <v>44</v>
      </c>
    </row>
    <row r="49" spans="1:4" ht="30" customHeight="1" thickBot="1">
      <c r="A49" s="18" t="s">
        <v>32</v>
      </c>
      <c r="B49" s="22" t="s">
        <v>6</v>
      </c>
      <c r="C49" s="20" t="s">
        <v>5</v>
      </c>
      <c r="D49" s="23" t="s">
        <v>28</v>
      </c>
    </row>
    <row r="50" spans="1:4" ht="24" customHeight="1" thickBot="1">
      <c r="A50" s="18" t="s">
        <v>33</v>
      </c>
      <c r="B50" s="22" t="s">
        <v>11</v>
      </c>
      <c r="C50" s="20" t="s">
        <v>7</v>
      </c>
      <c r="D50" s="39">
        <v>22787.827118644072</v>
      </c>
    </row>
    <row r="51" spans="1:4" ht="16.5" thickBot="1">
      <c r="A51" s="15" t="s">
        <v>0</v>
      </c>
      <c r="B51" s="16" t="s">
        <v>1</v>
      </c>
      <c r="C51" s="16" t="s">
        <v>2</v>
      </c>
      <c r="D51" s="17" t="s">
        <v>3</v>
      </c>
    </row>
    <row r="52" spans="1:4" ht="14.25" customHeight="1" thickBot="1">
      <c r="A52" s="18" t="s">
        <v>31</v>
      </c>
      <c r="B52" s="19" t="s">
        <v>4</v>
      </c>
      <c r="C52" s="20" t="s">
        <v>10</v>
      </c>
      <c r="D52" s="21" t="s">
        <v>44</v>
      </c>
    </row>
    <row r="53" spans="1:4" ht="32.25" thickBot="1">
      <c r="A53" s="18" t="s">
        <v>32</v>
      </c>
      <c r="B53" s="22" t="s">
        <v>6</v>
      </c>
      <c r="C53" s="20" t="s">
        <v>5</v>
      </c>
      <c r="D53" s="23" t="s">
        <v>22</v>
      </c>
    </row>
    <row r="54" spans="1:4" ht="32.25" thickBot="1">
      <c r="A54" s="18" t="s">
        <v>33</v>
      </c>
      <c r="B54" s="22" t="s">
        <v>11</v>
      </c>
      <c r="C54" s="20" t="s">
        <v>7</v>
      </c>
      <c r="D54" s="39">
        <v>150219.7550847458</v>
      </c>
    </row>
    <row r="55" spans="1:4" ht="16.5" thickBot="1">
      <c r="A55" s="15" t="s">
        <v>0</v>
      </c>
      <c r="B55" s="16" t="s">
        <v>1</v>
      </c>
      <c r="C55" s="16" t="s">
        <v>2</v>
      </c>
      <c r="D55" s="17" t="s">
        <v>3</v>
      </c>
    </row>
    <row r="56" spans="1:4" ht="15" customHeight="1" thickBot="1">
      <c r="A56" s="18" t="s">
        <v>31</v>
      </c>
      <c r="B56" s="19" t="s">
        <v>4</v>
      </c>
      <c r="C56" s="20" t="s">
        <v>10</v>
      </c>
      <c r="D56" s="21" t="s">
        <v>44</v>
      </c>
    </row>
    <row r="57" spans="1:4" ht="32.25" thickBot="1">
      <c r="A57" s="18" t="s">
        <v>32</v>
      </c>
      <c r="B57" s="22" t="s">
        <v>6</v>
      </c>
      <c r="C57" s="20" t="s">
        <v>5</v>
      </c>
      <c r="D57" s="23" t="s">
        <v>24</v>
      </c>
    </row>
    <row r="58" spans="1:4" ht="24" customHeight="1" thickBot="1">
      <c r="A58" s="18" t="s">
        <v>33</v>
      </c>
      <c r="B58" s="22" t="s">
        <v>11</v>
      </c>
      <c r="C58" s="20" t="s">
        <v>7</v>
      </c>
      <c r="D58" s="39">
        <v>113739.24237288136</v>
      </c>
    </row>
    <row r="59" spans="1:4" ht="18" customHeight="1" thickBot="1">
      <c r="A59" s="18" t="s">
        <v>31</v>
      </c>
      <c r="B59" s="19" t="s">
        <v>4</v>
      </c>
      <c r="C59" s="20" t="s">
        <v>10</v>
      </c>
      <c r="D59" s="21" t="s">
        <v>44</v>
      </c>
    </row>
    <row r="60" spans="1:4" ht="32.25" thickBot="1">
      <c r="A60" s="18" t="s">
        <v>32</v>
      </c>
      <c r="B60" s="22" t="s">
        <v>6</v>
      </c>
      <c r="C60" s="20" t="s">
        <v>5</v>
      </c>
      <c r="D60" s="23" t="s">
        <v>25</v>
      </c>
    </row>
    <row r="61" spans="1:4" ht="32.25" thickBot="1">
      <c r="A61" s="18" t="s">
        <v>33</v>
      </c>
      <c r="B61" s="22" t="s">
        <v>11</v>
      </c>
      <c r="C61" s="20" t="s">
        <v>7</v>
      </c>
      <c r="D61" s="39">
        <v>22587.93389830509</v>
      </c>
    </row>
    <row r="62" spans="1:4" ht="15.75">
      <c r="A62" s="29"/>
      <c r="B62" s="29"/>
      <c r="C62" s="13"/>
      <c r="D62" s="14"/>
    </row>
    <row r="63" spans="1:4" ht="15.75">
      <c r="A63" s="29"/>
      <c r="B63" s="29" t="s">
        <v>43</v>
      </c>
      <c r="C63" s="13"/>
      <c r="D63" s="14"/>
    </row>
    <row r="64" spans="1:4" ht="15.75" hidden="1">
      <c r="A64" s="29"/>
      <c r="B64" s="29"/>
      <c r="C64" s="13"/>
      <c r="D64" s="38">
        <f>D61+D58+D54+D50+D46+D42+D38+D34+D30+D26+D22+D18+D14+D10+D6</f>
        <v>4964053.408135593</v>
      </c>
    </row>
    <row r="65" ht="15" hidden="1"/>
    <row r="66" spans="3:4" ht="15" hidden="1">
      <c r="C66" s="3" t="s">
        <v>35</v>
      </c>
      <c r="D66" s="40">
        <f>41.45*11793.7*11/1.18+39.76*11793.7/1.18+D42</f>
        <v>4964053.412711865</v>
      </c>
    </row>
    <row r="67" ht="15" hidden="1"/>
    <row r="68" ht="15" hidden="1">
      <c r="D68" s="40">
        <f>D64-D66</f>
        <v>-0.004576272331178188</v>
      </c>
    </row>
    <row r="69" ht="15" hidden="1"/>
    <row r="70" ht="15" hidden="1"/>
    <row r="71" ht="15" hidden="1"/>
    <row r="72" ht="15" hidden="1">
      <c r="D72" s="43">
        <f>D64-D42</f>
        <v>4954453.408135593</v>
      </c>
    </row>
    <row r="73" ht="15" hidden="1"/>
    <row r="74" ht="15" hidden="1"/>
    <row r="75" ht="15" hidden="1"/>
  </sheetData>
  <sheetProtection/>
  <mergeCells count="1">
    <mergeCell ref="A1:D1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9"/>
  <sheetViews>
    <sheetView view="pageBreakPreview" zoomScaleSheetLayoutView="100" zoomScalePageLayoutView="0" workbookViewId="0" topLeftCell="A52">
      <selection activeCell="A65" sqref="A65:IV69"/>
    </sheetView>
  </sheetViews>
  <sheetFormatPr defaultColWidth="9.140625" defaultRowHeight="15"/>
  <cols>
    <col min="1" max="1" width="7.28125" style="10" bestFit="1" customWidth="1"/>
    <col min="2" max="2" width="42.421875" style="10" customWidth="1"/>
    <col min="3" max="3" width="18.140625" style="7" customWidth="1"/>
    <col min="4" max="4" width="77.140625" style="8" customWidth="1"/>
    <col min="5" max="5" width="9.140625" style="6" customWidth="1"/>
    <col min="6" max="6" width="13.140625" style="6" customWidth="1"/>
    <col min="7" max="16384" width="9.140625" style="6" customWidth="1"/>
  </cols>
  <sheetData>
    <row r="1" spans="1:4" ht="56.25" customHeight="1">
      <c r="A1" s="44" t="s">
        <v>9</v>
      </c>
      <c r="B1" s="44"/>
      <c r="C1" s="44"/>
      <c r="D1" s="44"/>
    </row>
    <row r="2" spans="1:4" ht="29.25" customHeight="1" thickBot="1">
      <c r="A2" s="11"/>
      <c r="B2" s="12" t="s">
        <v>37</v>
      </c>
      <c r="C2" s="13"/>
      <c r="D2" s="14"/>
    </row>
    <row r="3" spans="1:4" ht="19.5" customHeight="1" thickBot="1">
      <c r="A3" s="15" t="s">
        <v>0</v>
      </c>
      <c r="B3" s="16" t="s">
        <v>1</v>
      </c>
      <c r="C3" s="16" t="s">
        <v>2</v>
      </c>
      <c r="D3" s="17" t="s">
        <v>3</v>
      </c>
    </row>
    <row r="4" spans="1:4" ht="33" customHeight="1" thickBot="1">
      <c r="A4" s="18" t="s">
        <v>31</v>
      </c>
      <c r="B4" s="19" t="s">
        <v>4</v>
      </c>
      <c r="C4" s="20" t="s">
        <v>10</v>
      </c>
      <c r="D4" s="21" t="s">
        <v>44</v>
      </c>
    </row>
    <row r="5" spans="1:4" ht="32.25" thickBot="1">
      <c r="A5" s="18" t="s">
        <v>32</v>
      </c>
      <c r="B5" s="22" t="s">
        <v>6</v>
      </c>
      <c r="C5" s="20" t="s">
        <v>5</v>
      </c>
      <c r="D5" s="23" t="s">
        <v>12</v>
      </c>
    </row>
    <row r="6" spans="1:4" ht="28.5" customHeight="1" thickBot="1">
      <c r="A6" s="18" t="s">
        <v>33</v>
      </c>
      <c r="B6" s="22" t="s">
        <v>11</v>
      </c>
      <c r="C6" s="20" t="s">
        <v>7</v>
      </c>
      <c r="D6" s="39">
        <f>6.15*16616.24/1.18+6.21*16616.24*11/1.18</f>
        <v>1048512.9071186442</v>
      </c>
    </row>
    <row r="7" spans="1:4" ht="15.75" customHeight="1" thickBot="1">
      <c r="A7" s="15" t="s">
        <v>0</v>
      </c>
      <c r="B7" s="16" t="s">
        <v>1</v>
      </c>
      <c r="C7" s="16" t="s">
        <v>2</v>
      </c>
      <c r="D7" s="17" t="s">
        <v>3</v>
      </c>
    </row>
    <row r="8" spans="1:4" ht="26.25" customHeight="1" thickBot="1">
      <c r="A8" s="18" t="s">
        <v>31</v>
      </c>
      <c r="B8" s="19" t="s">
        <v>4</v>
      </c>
      <c r="C8" s="20" t="s">
        <v>10</v>
      </c>
      <c r="D8" s="21" t="s">
        <v>44</v>
      </c>
    </row>
    <row r="9" spans="1:4" ht="27" customHeight="1" thickBot="1">
      <c r="A9" s="18" t="s">
        <v>32</v>
      </c>
      <c r="B9" s="22" t="s">
        <v>6</v>
      </c>
      <c r="C9" s="20" t="s">
        <v>5</v>
      </c>
      <c r="D9" s="23" t="s">
        <v>13</v>
      </c>
    </row>
    <row r="10" spans="1:4" ht="27" customHeight="1" thickBot="1">
      <c r="A10" s="18" t="s">
        <v>33</v>
      </c>
      <c r="B10" s="22" t="s">
        <v>11</v>
      </c>
      <c r="C10" s="20" t="s">
        <v>7</v>
      </c>
      <c r="D10" s="39">
        <f>1.25*16616.24/1.18+1.27*16616.24*11/1.18</f>
        <v>214321.33288135595</v>
      </c>
    </row>
    <row r="11" spans="1:4" ht="16.5" thickBot="1">
      <c r="A11" s="15" t="s">
        <v>0</v>
      </c>
      <c r="B11" s="16" t="s">
        <v>1</v>
      </c>
      <c r="C11" s="16" t="s">
        <v>2</v>
      </c>
      <c r="D11" s="17" t="s">
        <v>3</v>
      </c>
    </row>
    <row r="12" spans="1:4" ht="27" customHeight="1" thickBot="1">
      <c r="A12" s="18" t="s">
        <v>31</v>
      </c>
      <c r="B12" s="19" t="s">
        <v>4</v>
      </c>
      <c r="C12" s="20" t="s">
        <v>10</v>
      </c>
      <c r="D12" s="21" t="s">
        <v>44</v>
      </c>
    </row>
    <row r="13" spans="1:4" ht="32.25" thickBot="1">
      <c r="A13" s="18" t="s">
        <v>32</v>
      </c>
      <c r="B13" s="22" t="s">
        <v>6</v>
      </c>
      <c r="C13" s="20" t="s">
        <v>5</v>
      </c>
      <c r="D13" s="23" t="s">
        <v>14</v>
      </c>
    </row>
    <row r="14" spans="1:4" ht="23.25" customHeight="1" thickBot="1">
      <c r="A14" s="18" t="s">
        <v>33</v>
      </c>
      <c r="B14" s="22" t="s">
        <v>11</v>
      </c>
      <c r="C14" s="20" t="s">
        <v>7</v>
      </c>
      <c r="D14" s="39">
        <f>2.91*16616.24/1.18+3.07*16616.24*11/1.18</f>
        <v>516511.5959322034</v>
      </c>
    </row>
    <row r="15" spans="1:4" ht="21" customHeight="1" thickBot="1">
      <c r="A15" s="15" t="s">
        <v>0</v>
      </c>
      <c r="B15" s="16" t="s">
        <v>1</v>
      </c>
      <c r="C15" s="16" t="s">
        <v>2</v>
      </c>
      <c r="D15" s="17" t="s">
        <v>3</v>
      </c>
    </row>
    <row r="16" spans="1:4" ht="21" customHeight="1" thickBot="1">
      <c r="A16" s="18" t="s">
        <v>31</v>
      </c>
      <c r="B16" s="19" t="s">
        <v>4</v>
      </c>
      <c r="C16" s="20" t="s">
        <v>10</v>
      </c>
      <c r="D16" s="21" t="s">
        <v>44</v>
      </c>
    </row>
    <row r="17" spans="1:4" ht="32.25" thickBot="1">
      <c r="A17" s="18" t="s">
        <v>32</v>
      </c>
      <c r="B17" s="22" t="s">
        <v>6</v>
      </c>
      <c r="C17" s="20" t="s">
        <v>5</v>
      </c>
      <c r="D17" s="23" t="s">
        <v>15</v>
      </c>
    </row>
    <row r="18" spans="1:4" ht="24" customHeight="1" thickBot="1">
      <c r="A18" s="18" t="s">
        <v>33</v>
      </c>
      <c r="B18" s="22" t="s">
        <v>11</v>
      </c>
      <c r="C18" s="20" t="s">
        <v>7</v>
      </c>
      <c r="D18" s="39">
        <f>1.44*16616.24/1.18+1.48*16616.24*11/1.18</f>
        <v>249525.23118644068</v>
      </c>
    </row>
    <row r="19" spans="1:4" ht="20.25" customHeight="1" thickBot="1">
      <c r="A19" s="15" t="s">
        <v>0</v>
      </c>
      <c r="B19" s="16" t="s">
        <v>1</v>
      </c>
      <c r="C19" s="16" t="s">
        <v>2</v>
      </c>
      <c r="D19" s="17" t="s">
        <v>3</v>
      </c>
    </row>
    <row r="20" spans="1:4" ht="29.25" customHeight="1" thickBot="1">
      <c r="A20" s="18" t="s">
        <v>31</v>
      </c>
      <c r="B20" s="19" t="s">
        <v>4</v>
      </c>
      <c r="C20" s="20" t="s">
        <v>10</v>
      </c>
      <c r="D20" s="21" t="s">
        <v>44</v>
      </c>
    </row>
    <row r="21" spans="1:4" ht="49.5" customHeight="1" thickBot="1">
      <c r="A21" s="18" t="s">
        <v>32</v>
      </c>
      <c r="B21" s="22" t="s">
        <v>6</v>
      </c>
      <c r="C21" s="20" t="s">
        <v>5</v>
      </c>
      <c r="D21" s="23" t="s">
        <v>16</v>
      </c>
    </row>
    <row r="22" spans="1:4" ht="32.25" thickBot="1">
      <c r="A22" s="18" t="s">
        <v>33</v>
      </c>
      <c r="B22" s="22" t="s">
        <v>11</v>
      </c>
      <c r="C22" s="20" t="s">
        <v>7</v>
      </c>
      <c r="D22" s="39">
        <f>0.41*16616.24/1.18+0.44*16616.24*11/1.18</f>
        <v>73928.18644067798</v>
      </c>
    </row>
    <row r="23" spans="1:4" ht="24.75" customHeight="1" thickBot="1">
      <c r="A23" s="15" t="s">
        <v>0</v>
      </c>
      <c r="B23" s="16" t="s">
        <v>1</v>
      </c>
      <c r="C23" s="16" t="s">
        <v>2</v>
      </c>
      <c r="D23" s="17" t="s">
        <v>3</v>
      </c>
    </row>
    <row r="24" spans="1:4" ht="21" customHeight="1" thickBot="1">
      <c r="A24" s="18" t="s">
        <v>31</v>
      </c>
      <c r="B24" s="19" t="s">
        <v>4</v>
      </c>
      <c r="C24" s="20" t="s">
        <v>10</v>
      </c>
      <c r="D24" s="21" t="s">
        <v>44</v>
      </c>
    </row>
    <row r="25" spans="1:4" ht="24.75" customHeight="1" thickBot="1">
      <c r="A25" s="18" t="s">
        <v>32</v>
      </c>
      <c r="B25" s="22" t="s">
        <v>6</v>
      </c>
      <c r="C25" s="20" t="s">
        <v>5</v>
      </c>
      <c r="D25" s="23" t="s">
        <v>19</v>
      </c>
    </row>
    <row r="26" spans="1:4" ht="32.25" thickBot="1">
      <c r="A26" s="18" t="s">
        <v>33</v>
      </c>
      <c r="B26" s="22" t="s">
        <v>11</v>
      </c>
      <c r="C26" s="20" t="s">
        <v>7</v>
      </c>
      <c r="D26" s="39">
        <f>7.54*16616.24/1.18+7.94*16616.24*11/1.18</f>
        <v>1336058.3484745764</v>
      </c>
    </row>
    <row r="27" spans="1:4" ht="19.5" customHeight="1" thickBot="1">
      <c r="A27" s="15" t="s">
        <v>0</v>
      </c>
      <c r="B27" s="16" t="s">
        <v>1</v>
      </c>
      <c r="C27" s="16" t="s">
        <v>2</v>
      </c>
      <c r="D27" s="17" t="s">
        <v>3</v>
      </c>
    </row>
    <row r="28" spans="1:4" ht="32.25" thickBot="1">
      <c r="A28" s="18" t="s">
        <v>31</v>
      </c>
      <c r="B28" s="19" t="s">
        <v>4</v>
      </c>
      <c r="C28" s="20" t="s">
        <v>10</v>
      </c>
      <c r="D28" s="21" t="s">
        <v>44</v>
      </c>
    </row>
    <row r="29" spans="1:4" ht="45.75" customHeight="1" thickBot="1">
      <c r="A29" s="18" t="s">
        <v>32</v>
      </c>
      <c r="B29" s="22" t="s">
        <v>6</v>
      </c>
      <c r="C29" s="20" t="s">
        <v>5</v>
      </c>
      <c r="D29" s="23" t="s">
        <v>23</v>
      </c>
    </row>
    <row r="30" spans="1:4" ht="32.25" thickBot="1">
      <c r="A30" s="18" t="s">
        <v>33</v>
      </c>
      <c r="B30" s="22" t="s">
        <v>11</v>
      </c>
      <c r="C30" s="20" t="s">
        <v>7</v>
      </c>
      <c r="D30" s="39">
        <f>6.37*16616.24/1.18+6.73*16616.24*11/1.18</f>
        <v>1132157.3694915257</v>
      </c>
    </row>
    <row r="31" spans="1:4" ht="16.5" customHeight="1" thickBot="1">
      <c r="A31" s="15" t="s">
        <v>0</v>
      </c>
      <c r="B31" s="16" t="s">
        <v>1</v>
      </c>
      <c r="C31" s="16" t="s">
        <v>2</v>
      </c>
      <c r="D31" s="17" t="s">
        <v>3</v>
      </c>
    </row>
    <row r="32" spans="1:4" ht="32.25" thickBot="1">
      <c r="A32" s="18" t="s">
        <v>31</v>
      </c>
      <c r="B32" s="19" t="s">
        <v>4</v>
      </c>
      <c r="C32" s="20" t="s">
        <v>10</v>
      </c>
      <c r="D32" s="21" t="s">
        <v>44</v>
      </c>
    </row>
    <row r="33" spans="1:4" ht="32.25" thickBot="1">
      <c r="A33" s="18" t="s">
        <v>32</v>
      </c>
      <c r="B33" s="22" t="s">
        <v>6</v>
      </c>
      <c r="C33" s="20" t="s">
        <v>5</v>
      </c>
      <c r="D33" s="23" t="s">
        <v>20</v>
      </c>
    </row>
    <row r="34" spans="1:4" ht="32.25" thickBot="1">
      <c r="A34" s="18" t="s">
        <v>33</v>
      </c>
      <c r="B34" s="22" t="s">
        <v>11</v>
      </c>
      <c r="C34" s="20" t="s">
        <v>7</v>
      </c>
      <c r="D34" s="39">
        <f>0.17*16616.24/1.18*12</f>
        <v>28726.381016949163</v>
      </c>
    </row>
    <row r="35" spans="1:6" ht="20.25" customHeight="1" thickBot="1">
      <c r="A35" s="15" t="s">
        <v>0</v>
      </c>
      <c r="B35" s="16" t="s">
        <v>1</v>
      </c>
      <c r="C35" s="16" t="s">
        <v>2</v>
      </c>
      <c r="D35" s="17" t="s">
        <v>3</v>
      </c>
      <c r="F35" s="9">
        <f>41.15*(9334.5+2459.2)*12/1.18</f>
        <v>4935363.610169493</v>
      </c>
    </row>
    <row r="36" spans="1:4" ht="22.5" customHeight="1" thickBot="1">
      <c r="A36" s="18" t="s">
        <v>31</v>
      </c>
      <c r="B36" s="19" t="s">
        <v>4</v>
      </c>
      <c r="C36" s="20" t="s">
        <v>10</v>
      </c>
      <c r="D36" s="21" t="s">
        <v>44</v>
      </c>
    </row>
    <row r="37" spans="1:4" ht="28.5" customHeight="1" thickBot="1">
      <c r="A37" s="18" t="s">
        <v>32</v>
      </c>
      <c r="B37" s="22" t="s">
        <v>6</v>
      </c>
      <c r="C37" s="20" t="s">
        <v>5</v>
      </c>
      <c r="D37" s="23" t="s">
        <v>21</v>
      </c>
    </row>
    <row r="38" spans="1:4" ht="32.25" thickBot="1">
      <c r="A38" s="18" t="s">
        <v>33</v>
      </c>
      <c r="B38" s="22" t="s">
        <v>11</v>
      </c>
      <c r="C38" s="20" t="s">
        <v>7</v>
      </c>
      <c r="D38" s="39">
        <f>6.2*16616.24/1.18+6.42*16616.24*11/1.18</f>
        <v>1081745.3871186443</v>
      </c>
    </row>
    <row r="39" spans="1:4" ht="16.5" thickBot="1">
      <c r="A39" s="15" t="s">
        <v>0</v>
      </c>
      <c r="B39" s="16" t="s">
        <v>1</v>
      </c>
      <c r="C39" s="16" t="s">
        <v>2</v>
      </c>
      <c r="D39" s="17" t="s">
        <v>3</v>
      </c>
    </row>
    <row r="40" spans="1:4" ht="32.25" thickBot="1">
      <c r="A40" s="18" t="s">
        <v>31</v>
      </c>
      <c r="B40" s="19" t="s">
        <v>4</v>
      </c>
      <c r="C40" s="20" t="s">
        <v>10</v>
      </c>
      <c r="D40" s="21" t="s">
        <v>44</v>
      </c>
    </row>
    <row r="41" spans="1:4" ht="18" customHeight="1" thickBot="1">
      <c r="A41" s="18" t="s">
        <v>32</v>
      </c>
      <c r="B41" s="22" t="s">
        <v>6</v>
      </c>
      <c r="C41" s="20" t="s">
        <v>5</v>
      </c>
      <c r="D41" s="23" t="s">
        <v>18</v>
      </c>
    </row>
    <row r="42" spans="1:4" ht="18" customHeight="1" thickBot="1">
      <c r="A42" s="18" t="s">
        <v>33</v>
      </c>
      <c r="B42" s="22" t="s">
        <v>11</v>
      </c>
      <c r="C42" s="20" t="s">
        <v>7</v>
      </c>
      <c r="D42" s="39">
        <f>1.88*16616.24/1.18+1.97*16616.24*11/1.18</f>
        <v>331620.72203389835</v>
      </c>
    </row>
    <row r="43" spans="1:4" ht="18.75" customHeight="1" thickBot="1">
      <c r="A43" s="15" t="s">
        <v>0</v>
      </c>
      <c r="B43" s="16" t="s">
        <v>1</v>
      </c>
      <c r="C43" s="16" t="s">
        <v>2</v>
      </c>
      <c r="D43" s="17" t="s">
        <v>3</v>
      </c>
    </row>
    <row r="44" spans="1:4" ht="21.75" customHeight="1" thickBot="1">
      <c r="A44" s="18" t="s">
        <v>31</v>
      </c>
      <c r="B44" s="19" t="s">
        <v>4</v>
      </c>
      <c r="C44" s="20" t="s">
        <v>10</v>
      </c>
      <c r="D44" s="21" t="s">
        <v>44</v>
      </c>
    </row>
    <row r="45" spans="1:4" ht="21" customHeight="1" thickBot="1">
      <c r="A45" s="18" t="s">
        <v>32</v>
      </c>
      <c r="B45" s="22" t="s">
        <v>6</v>
      </c>
      <c r="C45" s="20" t="s">
        <v>5</v>
      </c>
      <c r="D45" s="23" t="s">
        <v>8</v>
      </c>
    </row>
    <row r="46" spans="1:4" ht="24.75" customHeight="1" thickBot="1">
      <c r="A46" s="18" t="s">
        <v>33</v>
      </c>
      <c r="B46" s="22" t="s">
        <v>11</v>
      </c>
      <c r="C46" s="20" t="s">
        <v>7</v>
      </c>
      <c r="D46" s="24"/>
    </row>
    <row r="47" spans="1:4" ht="25.5" customHeight="1" thickBot="1">
      <c r="A47" s="15" t="s">
        <v>0</v>
      </c>
      <c r="B47" s="16" t="s">
        <v>1</v>
      </c>
      <c r="C47" s="16" t="s">
        <v>2</v>
      </c>
      <c r="D47" s="17" t="s">
        <v>3</v>
      </c>
    </row>
    <row r="48" spans="1:4" ht="25.5" customHeight="1" thickBot="1">
      <c r="A48" s="18" t="s">
        <v>31</v>
      </c>
      <c r="B48" s="19" t="s">
        <v>4</v>
      </c>
      <c r="C48" s="20" t="s">
        <v>10</v>
      </c>
      <c r="D48" s="21" t="s">
        <v>44</v>
      </c>
    </row>
    <row r="49" spans="1:4" ht="19.5" customHeight="1" thickBot="1">
      <c r="A49" s="18" t="s">
        <v>32</v>
      </c>
      <c r="B49" s="22" t="s">
        <v>6</v>
      </c>
      <c r="C49" s="20" t="s">
        <v>5</v>
      </c>
      <c r="D49" s="23" t="s">
        <v>17</v>
      </c>
    </row>
    <row r="50" spans="1:4" ht="29.25" customHeight="1" thickBot="1">
      <c r="A50" s="18" t="s">
        <v>33</v>
      </c>
      <c r="B50" s="22" t="s">
        <v>11</v>
      </c>
      <c r="C50" s="20" t="s">
        <v>7</v>
      </c>
      <c r="D50" s="39">
        <f>3.15*16616.24/1.18+3.35*16616.24*11/1.18</f>
        <v>563262.372881356</v>
      </c>
    </row>
    <row r="51" spans="1:4" ht="19.5" customHeight="1" thickBot="1">
      <c r="A51" s="15" t="s">
        <v>0</v>
      </c>
      <c r="B51" s="16" t="s">
        <v>1</v>
      </c>
      <c r="C51" s="16" t="s">
        <v>2</v>
      </c>
      <c r="D51" s="17" t="s">
        <v>3</v>
      </c>
    </row>
    <row r="52" spans="1:4" ht="33.75" customHeight="1" thickBot="1">
      <c r="A52" s="18" t="s">
        <v>31</v>
      </c>
      <c r="B52" s="19" t="s">
        <v>4</v>
      </c>
      <c r="C52" s="20" t="s">
        <v>10</v>
      </c>
      <c r="D52" s="21" t="s">
        <v>44</v>
      </c>
    </row>
    <row r="53" spans="1:4" ht="35.25" customHeight="1" thickBot="1">
      <c r="A53" s="18" t="s">
        <v>32</v>
      </c>
      <c r="B53" s="22" t="s">
        <v>6</v>
      </c>
      <c r="C53" s="20" t="s">
        <v>5</v>
      </c>
      <c r="D53" s="23" t="s">
        <v>27</v>
      </c>
    </row>
    <row r="54" spans="1:4" ht="27" customHeight="1" thickBot="1">
      <c r="A54" s="18" t="s">
        <v>33</v>
      </c>
      <c r="B54" s="22" t="s">
        <v>11</v>
      </c>
      <c r="C54" s="20" t="s">
        <v>7</v>
      </c>
      <c r="D54" s="39">
        <f>0.19*16616.24/1.18*12</f>
        <v>32105.95525423729</v>
      </c>
    </row>
    <row r="55" spans="1:4" ht="18" customHeight="1" thickBot="1">
      <c r="A55" s="15" t="s">
        <v>0</v>
      </c>
      <c r="B55" s="16" t="s">
        <v>1</v>
      </c>
      <c r="C55" s="16" t="s">
        <v>2</v>
      </c>
      <c r="D55" s="17" t="s">
        <v>3</v>
      </c>
    </row>
    <row r="56" spans="1:4" ht="31.5" customHeight="1" thickBot="1">
      <c r="A56" s="18" t="s">
        <v>31</v>
      </c>
      <c r="B56" s="19" t="s">
        <v>4</v>
      </c>
      <c r="C56" s="20" t="s">
        <v>10</v>
      </c>
      <c r="D56" s="21" t="s">
        <v>44</v>
      </c>
    </row>
    <row r="57" spans="1:4" ht="23.25" customHeight="1" thickBot="1">
      <c r="A57" s="18" t="s">
        <v>32</v>
      </c>
      <c r="B57" s="22" t="s">
        <v>6</v>
      </c>
      <c r="C57" s="20" t="s">
        <v>5</v>
      </c>
      <c r="D57" s="23" t="s">
        <v>22</v>
      </c>
    </row>
    <row r="58" spans="1:4" ht="28.5" customHeight="1" thickBot="1">
      <c r="A58" s="18" t="s">
        <v>33</v>
      </c>
      <c r="B58" s="22" t="s">
        <v>11</v>
      </c>
      <c r="C58" s="20" t="s">
        <v>7</v>
      </c>
      <c r="D58" s="39">
        <f>1.17*16616.24/1.18+1.26*16616.24*11/1.18</f>
        <v>211645.83661016953</v>
      </c>
    </row>
    <row r="59" spans="1:4" ht="24" customHeight="1" thickBot="1">
      <c r="A59" s="15" t="s">
        <v>0</v>
      </c>
      <c r="B59" s="16" t="s">
        <v>1</v>
      </c>
      <c r="C59" s="16" t="s">
        <v>2</v>
      </c>
      <c r="D59" s="17" t="s">
        <v>3</v>
      </c>
    </row>
    <row r="60" spans="1:4" ht="24.75" customHeight="1" thickBot="1">
      <c r="A60" s="18" t="s">
        <v>31</v>
      </c>
      <c r="B60" s="19" t="s">
        <v>4</v>
      </c>
      <c r="C60" s="20" t="s">
        <v>10</v>
      </c>
      <c r="D60" s="21" t="s">
        <v>44</v>
      </c>
    </row>
    <row r="61" spans="1:4" ht="25.5" customHeight="1" thickBot="1">
      <c r="A61" s="18" t="s">
        <v>32</v>
      </c>
      <c r="B61" s="22" t="s">
        <v>6</v>
      </c>
      <c r="C61" s="20" t="s">
        <v>5</v>
      </c>
      <c r="D61" s="23" t="s">
        <v>24</v>
      </c>
    </row>
    <row r="62" spans="1:4" ht="28.5" customHeight="1" thickBot="1">
      <c r="A62" s="18" t="s">
        <v>33</v>
      </c>
      <c r="B62" s="22" t="s">
        <v>11</v>
      </c>
      <c r="C62" s="20" t="s">
        <v>7</v>
      </c>
      <c r="D62" s="39">
        <f>0.93*16616.24/1.18+0.95*16616.24*11/1.18</f>
        <v>160248.14508474575</v>
      </c>
    </row>
    <row r="63" spans="1:4" ht="15.75">
      <c r="A63" s="29"/>
      <c r="B63" s="29"/>
      <c r="C63" s="13"/>
      <c r="D63" s="14"/>
    </row>
    <row r="64" spans="1:4" ht="15.75">
      <c r="A64" s="29"/>
      <c r="B64" s="29" t="s">
        <v>43</v>
      </c>
      <c r="C64" s="13"/>
      <c r="D64" s="14"/>
    </row>
    <row r="65" spans="1:4" ht="15.75" hidden="1">
      <c r="A65" s="29"/>
      <c r="B65" s="29"/>
      <c r="C65" s="13"/>
      <c r="D65" s="38">
        <f>D62+D58+D54+D50+D46+D42+D38+D34+D30+D26+D22+D18+D14+D10+D6</f>
        <v>6980369.771525425</v>
      </c>
    </row>
    <row r="66" ht="15" hidden="1"/>
    <row r="67" spans="3:4" ht="15" hidden="1">
      <c r="C67" s="7" t="s">
        <v>35</v>
      </c>
      <c r="D67" s="41">
        <f>39.76*16616.24/1.18+D46+16616.24*11*41.45/1.18</f>
        <v>6980369.771525425</v>
      </c>
    </row>
    <row r="68" ht="15" hidden="1"/>
    <row r="69" ht="15" hidden="1">
      <c r="D69" s="41">
        <f>D65-D67</f>
        <v>0</v>
      </c>
    </row>
  </sheetData>
  <sheetProtection/>
  <mergeCells count="1">
    <mergeCell ref="A1:D1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portrait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72"/>
  <sheetViews>
    <sheetView view="pageBreakPreview" zoomScaleSheetLayoutView="100" zoomScalePageLayoutView="0" workbookViewId="0" topLeftCell="A46">
      <selection activeCell="D62" sqref="D62"/>
    </sheetView>
  </sheetViews>
  <sheetFormatPr defaultColWidth="9.140625" defaultRowHeight="15"/>
  <cols>
    <col min="1" max="1" width="7.28125" style="1" bestFit="1" customWidth="1"/>
    <col min="2" max="2" width="44.57421875" style="1" customWidth="1"/>
    <col min="3" max="3" width="11.421875" style="3" customWidth="1"/>
    <col min="4" max="4" width="73.140625" style="2" customWidth="1"/>
    <col min="6" max="6" width="13.140625" style="0" customWidth="1"/>
  </cols>
  <sheetData>
    <row r="1" spans="1:4" ht="58.5" customHeight="1">
      <c r="A1" s="44" t="s">
        <v>9</v>
      </c>
      <c r="B1" s="44"/>
      <c r="C1" s="44"/>
      <c r="D1" s="44"/>
    </row>
    <row r="2" spans="1:4" ht="21.75" customHeight="1" thickBot="1">
      <c r="A2" s="11"/>
      <c r="B2" s="12" t="s">
        <v>38</v>
      </c>
      <c r="C2" s="13"/>
      <c r="D2" s="14"/>
    </row>
    <row r="3" spans="1:4" ht="16.5" thickBot="1">
      <c r="A3" s="15" t="s">
        <v>0</v>
      </c>
      <c r="B3" s="16" t="s">
        <v>1</v>
      </c>
      <c r="C3" s="16" t="s">
        <v>2</v>
      </c>
      <c r="D3" s="17" t="s">
        <v>3</v>
      </c>
    </row>
    <row r="4" spans="1:4" ht="31.5" customHeight="1" thickBot="1">
      <c r="A4" s="18" t="s">
        <v>31</v>
      </c>
      <c r="B4" s="19" t="s">
        <v>4</v>
      </c>
      <c r="C4" s="20" t="s">
        <v>10</v>
      </c>
      <c r="D4" s="21" t="s">
        <v>44</v>
      </c>
    </row>
    <row r="5" spans="1:4" ht="34.5" customHeight="1" thickBot="1">
      <c r="A5" s="18" t="s">
        <v>32</v>
      </c>
      <c r="B5" s="22" t="s">
        <v>6</v>
      </c>
      <c r="C5" s="20" t="s">
        <v>5</v>
      </c>
      <c r="D5" s="23" t="s">
        <v>12</v>
      </c>
    </row>
    <row r="6" spans="1:4" ht="27" customHeight="1" thickBot="1">
      <c r="A6" s="18" t="s">
        <v>33</v>
      </c>
      <c r="B6" s="22" t="s">
        <v>11</v>
      </c>
      <c r="C6" s="20" t="s">
        <v>7</v>
      </c>
      <c r="D6" s="39">
        <v>884553.0838983052</v>
      </c>
    </row>
    <row r="7" spans="1:4" ht="23.25" customHeight="1" thickBot="1">
      <c r="A7" s="15" t="s">
        <v>0</v>
      </c>
      <c r="B7" s="16" t="s">
        <v>1</v>
      </c>
      <c r="C7" s="16" t="s">
        <v>2</v>
      </c>
      <c r="D7" s="17" t="s">
        <v>3</v>
      </c>
    </row>
    <row r="8" spans="1:4" ht="27" customHeight="1" thickBot="1">
      <c r="A8" s="18" t="s">
        <v>31</v>
      </c>
      <c r="B8" s="19" t="s">
        <v>4</v>
      </c>
      <c r="C8" s="20" t="s">
        <v>10</v>
      </c>
      <c r="D8" s="21" t="s">
        <v>44</v>
      </c>
    </row>
    <row r="9" spans="1:4" ht="25.5" customHeight="1" thickBot="1">
      <c r="A9" s="18" t="s">
        <v>32</v>
      </c>
      <c r="B9" s="22" t="s">
        <v>6</v>
      </c>
      <c r="C9" s="20" t="s">
        <v>5</v>
      </c>
      <c r="D9" s="23" t="s">
        <v>13</v>
      </c>
    </row>
    <row r="10" spans="1:4" ht="26.25" customHeight="1" thickBot="1">
      <c r="A10" s="18" t="s">
        <v>33</v>
      </c>
      <c r="B10" s="22" t="s">
        <v>11</v>
      </c>
      <c r="C10" s="20" t="s">
        <v>7</v>
      </c>
      <c r="D10" s="39">
        <v>183043.90000000002</v>
      </c>
    </row>
    <row r="11" spans="1:4" ht="16.5" thickBot="1">
      <c r="A11" s="15" t="s">
        <v>0</v>
      </c>
      <c r="B11" s="16" t="s">
        <v>1</v>
      </c>
      <c r="C11" s="16" t="s">
        <v>2</v>
      </c>
      <c r="D11" s="17" t="s">
        <v>3</v>
      </c>
    </row>
    <row r="12" spans="1:4" ht="33.75" customHeight="1" thickBot="1">
      <c r="A12" s="18" t="s">
        <v>31</v>
      </c>
      <c r="B12" s="19" t="s">
        <v>4</v>
      </c>
      <c r="C12" s="20" t="s">
        <v>10</v>
      </c>
      <c r="D12" s="21" t="s">
        <v>44</v>
      </c>
    </row>
    <row r="13" spans="1:4" ht="27.75" customHeight="1" thickBot="1">
      <c r="A13" s="18" t="s">
        <v>32</v>
      </c>
      <c r="B13" s="22" t="s">
        <v>6</v>
      </c>
      <c r="C13" s="20" t="s">
        <v>5</v>
      </c>
      <c r="D13" s="23" t="s">
        <v>14</v>
      </c>
    </row>
    <row r="14" spans="1:4" ht="24" customHeight="1" thickBot="1">
      <c r="A14" s="18" t="s">
        <v>33</v>
      </c>
      <c r="B14" s="22" t="s">
        <v>11</v>
      </c>
      <c r="C14" s="20" t="s">
        <v>7</v>
      </c>
      <c r="D14" s="39">
        <v>435176.7296610169</v>
      </c>
    </row>
    <row r="15" spans="1:4" ht="16.5" thickBot="1">
      <c r="A15" s="15" t="s">
        <v>0</v>
      </c>
      <c r="B15" s="16" t="s">
        <v>1</v>
      </c>
      <c r="C15" s="16" t="s">
        <v>2</v>
      </c>
      <c r="D15" s="17" t="s">
        <v>3</v>
      </c>
    </row>
    <row r="16" spans="1:4" ht="26.25" customHeight="1" thickBot="1">
      <c r="A16" s="18" t="s">
        <v>31</v>
      </c>
      <c r="B16" s="19" t="s">
        <v>4</v>
      </c>
      <c r="C16" s="20" t="s">
        <v>10</v>
      </c>
      <c r="D16" s="21" t="s">
        <v>44</v>
      </c>
    </row>
    <row r="17" spans="1:4" ht="32.25" thickBot="1">
      <c r="A17" s="18" t="s">
        <v>32</v>
      </c>
      <c r="B17" s="22" t="s">
        <v>6</v>
      </c>
      <c r="C17" s="20" t="s">
        <v>5</v>
      </c>
      <c r="D17" s="23" t="s">
        <v>15</v>
      </c>
    </row>
    <row r="18" spans="1:4" ht="30.75" customHeight="1" thickBot="1">
      <c r="A18" s="18" t="s">
        <v>33</v>
      </c>
      <c r="B18" s="22" t="s">
        <v>11</v>
      </c>
      <c r="C18" s="20" t="s">
        <v>7</v>
      </c>
      <c r="D18" s="39">
        <v>210607.87711864407</v>
      </c>
    </row>
    <row r="19" spans="1:4" ht="16.5" thickBot="1">
      <c r="A19" s="15" t="s">
        <v>0</v>
      </c>
      <c r="B19" s="16" t="s">
        <v>1</v>
      </c>
      <c r="C19" s="16" t="s">
        <v>2</v>
      </c>
      <c r="D19" s="17" t="s">
        <v>3</v>
      </c>
    </row>
    <row r="20" spans="1:4" ht="27.75" customHeight="1" thickBot="1">
      <c r="A20" s="18" t="s">
        <v>31</v>
      </c>
      <c r="B20" s="19" t="s">
        <v>4</v>
      </c>
      <c r="C20" s="20" t="s">
        <v>10</v>
      </c>
      <c r="D20" s="21" t="s">
        <v>44</v>
      </c>
    </row>
    <row r="21" spans="1:4" ht="49.5" customHeight="1" thickBot="1">
      <c r="A21" s="18" t="s">
        <v>32</v>
      </c>
      <c r="B21" s="22" t="s">
        <v>6</v>
      </c>
      <c r="C21" s="20" t="s">
        <v>5</v>
      </c>
      <c r="D21" s="23" t="s">
        <v>16</v>
      </c>
    </row>
    <row r="22" spans="1:4" ht="32.25" thickBot="1">
      <c r="A22" s="18" t="s">
        <v>33</v>
      </c>
      <c r="B22" s="22" t="s">
        <v>11</v>
      </c>
      <c r="C22" s="20" t="s">
        <v>7</v>
      </c>
      <c r="D22" s="39">
        <v>62645.402542372874</v>
      </c>
    </row>
    <row r="23" spans="1:4" ht="16.5" thickBot="1">
      <c r="A23" s="15" t="s">
        <v>0</v>
      </c>
      <c r="B23" s="16" t="s">
        <v>1</v>
      </c>
      <c r="C23" s="16" t="s">
        <v>2</v>
      </c>
      <c r="D23" s="17" t="s">
        <v>3</v>
      </c>
    </row>
    <row r="24" spans="1:4" ht="16.5" customHeight="1" thickBot="1">
      <c r="A24" s="18" t="s">
        <v>31</v>
      </c>
      <c r="B24" s="19" t="s">
        <v>4</v>
      </c>
      <c r="C24" s="20" t="s">
        <v>10</v>
      </c>
      <c r="D24" s="21" t="s">
        <v>44</v>
      </c>
    </row>
    <row r="25" spans="1:4" ht="19.5" customHeight="1" thickBot="1">
      <c r="A25" s="18" t="s">
        <v>32</v>
      </c>
      <c r="B25" s="22" t="s">
        <v>6</v>
      </c>
      <c r="C25" s="20" t="s">
        <v>5</v>
      </c>
      <c r="D25" s="23" t="s">
        <v>19</v>
      </c>
    </row>
    <row r="26" spans="1:4" ht="32.25" thickBot="1">
      <c r="A26" s="18" t="s">
        <v>33</v>
      </c>
      <c r="B26" s="22" t="s">
        <v>11</v>
      </c>
      <c r="C26" s="20" t="s">
        <v>7</v>
      </c>
      <c r="D26" s="39">
        <v>1125588.7279661018</v>
      </c>
    </row>
    <row r="27" spans="1:4" ht="16.5" thickBot="1">
      <c r="A27" s="15" t="s">
        <v>0</v>
      </c>
      <c r="B27" s="16" t="s">
        <v>1</v>
      </c>
      <c r="C27" s="16" t="s">
        <v>2</v>
      </c>
      <c r="D27" s="17" t="s">
        <v>3</v>
      </c>
    </row>
    <row r="28" spans="1:4" ht="15" customHeight="1" thickBot="1">
      <c r="A28" s="18" t="s">
        <v>31</v>
      </c>
      <c r="B28" s="19" t="s">
        <v>4</v>
      </c>
      <c r="C28" s="20" t="s">
        <v>10</v>
      </c>
      <c r="D28" s="21" t="s">
        <v>44</v>
      </c>
    </row>
    <row r="29" spans="1:4" ht="48.75" customHeight="1" thickBot="1">
      <c r="A29" s="18" t="s">
        <v>32</v>
      </c>
      <c r="B29" s="22" t="s">
        <v>6</v>
      </c>
      <c r="C29" s="20" t="s">
        <v>5</v>
      </c>
      <c r="D29" s="23" t="s">
        <v>23</v>
      </c>
    </row>
    <row r="30" spans="1:4" ht="32.25" thickBot="1">
      <c r="A30" s="18" t="s">
        <v>33</v>
      </c>
      <c r="B30" s="22" t="s">
        <v>11</v>
      </c>
      <c r="C30" s="20" t="s">
        <v>7</v>
      </c>
      <c r="D30" s="39">
        <v>967125.6906779661</v>
      </c>
    </row>
    <row r="31" spans="1:4" ht="16.5" thickBot="1">
      <c r="A31" s="15" t="s">
        <v>0</v>
      </c>
      <c r="B31" s="16" t="s">
        <v>1</v>
      </c>
      <c r="C31" s="16" t="s">
        <v>2</v>
      </c>
      <c r="D31" s="17" t="s">
        <v>3</v>
      </c>
    </row>
    <row r="32" spans="1:4" ht="24.75" customHeight="1" thickBot="1">
      <c r="A32" s="18" t="s">
        <v>31</v>
      </c>
      <c r="B32" s="19" t="s">
        <v>4</v>
      </c>
      <c r="C32" s="20" t="s">
        <v>10</v>
      </c>
      <c r="D32" s="21" t="s">
        <v>44</v>
      </c>
    </row>
    <row r="33" spans="1:4" ht="34.5" customHeight="1" thickBot="1">
      <c r="A33" s="18" t="s">
        <v>32</v>
      </c>
      <c r="B33" s="22" t="s">
        <v>6</v>
      </c>
      <c r="C33" s="20" t="s">
        <v>5</v>
      </c>
      <c r="D33" s="23" t="s">
        <v>20</v>
      </c>
    </row>
    <row r="34" spans="1:4" ht="32.25" thickBot="1">
      <c r="A34" s="18" t="s">
        <v>33</v>
      </c>
      <c r="B34" s="22" t="s">
        <v>11</v>
      </c>
      <c r="C34" s="20" t="s">
        <v>7</v>
      </c>
      <c r="D34" s="39">
        <v>24342.213559322034</v>
      </c>
    </row>
    <row r="35" spans="1:6" ht="16.5" thickBot="1">
      <c r="A35" s="15" t="s">
        <v>0</v>
      </c>
      <c r="B35" s="16" t="s">
        <v>1</v>
      </c>
      <c r="C35" s="16" t="s">
        <v>2</v>
      </c>
      <c r="D35" s="17" t="s">
        <v>3</v>
      </c>
      <c r="F35" s="4">
        <f>41.15*(9334.5+2459.2)*12/1.18</f>
        <v>4935363.610169493</v>
      </c>
    </row>
    <row r="36" spans="1:4" ht="27.75" customHeight="1" thickBot="1">
      <c r="A36" s="18" t="s">
        <v>31</v>
      </c>
      <c r="B36" s="19" t="s">
        <v>4</v>
      </c>
      <c r="C36" s="20" t="s">
        <v>10</v>
      </c>
      <c r="D36" s="21" t="s">
        <v>44</v>
      </c>
    </row>
    <row r="37" spans="1:4" ht="31.5" customHeight="1" thickBot="1">
      <c r="A37" s="18" t="s">
        <v>32</v>
      </c>
      <c r="B37" s="22" t="s">
        <v>6</v>
      </c>
      <c r="C37" s="20" t="s">
        <v>5</v>
      </c>
      <c r="D37" s="23" t="s">
        <v>21</v>
      </c>
    </row>
    <row r="38" spans="1:4" ht="32.25" thickBot="1">
      <c r="A38" s="18" t="s">
        <v>33</v>
      </c>
      <c r="B38" s="22" t="s">
        <v>11</v>
      </c>
      <c r="C38" s="20" t="s">
        <v>7</v>
      </c>
      <c r="D38" s="39">
        <v>916651.3949152542</v>
      </c>
    </row>
    <row r="39" spans="1:4" ht="16.5" thickBot="1">
      <c r="A39" s="15" t="s">
        <v>0</v>
      </c>
      <c r="B39" s="16" t="s">
        <v>1</v>
      </c>
      <c r="C39" s="16" t="s">
        <v>2</v>
      </c>
      <c r="D39" s="17" t="s">
        <v>3</v>
      </c>
    </row>
    <row r="40" spans="1:4" ht="31.5" customHeight="1" thickBot="1">
      <c r="A40" s="18" t="s">
        <v>31</v>
      </c>
      <c r="B40" s="19" t="s">
        <v>4</v>
      </c>
      <c r="C40" s="20" t="s">
        <v>10</v>
      </c>
      <c r="D40" s="21" t="s">
        <v>44</v>
      </c>
    </row>
    <row r="41" spans="1:4" ht="29.25" customHeight="1" thickBot="1">
      <c r="A41" s="18" t="s">
        <v>32</v>
      </c>
      <c r="B41" s="22" t="s">
        <v>6</v>
      </c>
      <c r="C41" s="20" t="s">
        <v>5</v>
      </c>
      <c r="D41" s="23" t="s">
        <v>18</v>
      </c>
    </row>
    <row r="42" spans="1:4" ht="28.5" customHeight="1" thickBot="1">
      <c r="A42" s="18" t="s">
        <v>33</v>
      </c>
      <c r="B42" s="22" t="s">
        <v>11</v>
      </c>
      <c r="C42" s="20" t="s">
        <v>7</v>
      </c>
      <c r="D42" s="39">
        <v>281009.3771186441</v>
      </c>
    </row>
    <row r="43" spans="1:4" ht="16.5" thickBot="1">
      <c r="A43" s="15" t="s">
        <v>0</v>
      </c>
      <c r="B43" s="16" t="s">
        <v>1</v>
      </c>
      <c r="C43" s="16" t="s">
        <v>2</v>
      </c>
      <c r="D43" s="17" t="s">
        <v>3</v>
      </c>
    </row>
    <row r="44" spans="1:4" ht="30" customHeight="1" thickBot="1">
      <c r="A44" s="18" t="s">
        <v>31</v>
      </c>
      <c r="B44" s="19" t="s">
        <v>4</v>
      </c>
      <c r="C44" s="20" t="s">
        <v>10</v>
      </c>
      <c r="D44" s="21" t="s">
        <v>44</v>
      </c>
    </row>
    <row r="45" spans="1:4" ht="30" customHeight="1" thickBot="1">
      <c r="A45" s="18" t="s">
        <v>32</v>
      </c>
      <c r="B45" s="22" t="s">
        <v>6</v>
      </c>
      <c r="C45" s="20" t="s">
        <v>5</v>
      </c>
      <c r="D45" s="23" t="s">
        <v>8</v>
      </c>
    </row>
    <row r="46" spans="1:4" ht="22.5" customHeight="1" thickBot="1">
      <c r="A46" s="18" t="s">
        <v>33</v>
      </c>
      <c r="B46" s="22" t="s">
        <v>11</v>
      </c>
      <c r="C46" s="20" t="s">
        <v>7</v>
      </c>
      <c r="D46" s="39">
        <v>15458.88</v>
      </c>
    </row>
    <row r="47" spans="1:4" ht="16.5" thickBot="1">
      <c r="A47" s="15" t="s">
        <v>0</v>
      </c>
      <c r="B47" s="16" t="s">
        <v>1</v>
      </c>
      <c r="C47" s="16" t="s">
        <v>2</v>
      </c>
      <c r="D47" s="17" t="s">
        <v>3</v>
      </c>
    </row>
    <row r="48" spans="1:4" ht="32.25" thickBot="1">
      <c r="A48" s="18" t="s">
        <v>31</v>
      </c>
      <c r="B48" s="19" t="s">
        <v>4</v>
      </c>
      <c r="C48" s="20" t="s">
        <v>10</v>
      </c>
      <c r="D48" s="21" t="s">
        <v>44</v>
      </c>
    </row>
    <row r="49" spans="1:4" ht="24.75" customHeight="1" thickBot="1">
      <c r="A49" s="18" t="s">
        <v>32</v>
      </c>
      <c r="B49" s="22" t="s">
        <v>6</v>
      </c>
      <c r="C49" s="20" t="s">
        <v>5</v>
      </c>
      <c r="D49" s="23" t="s">
        <v>17</v>
      </c>
    </row>
    <row r="50" spans="1:4" ht="29.25" customHeight="1" thickBot="1">
      <c r="A50" s="18" t="s">
        <v>33</v>
      </c>
      <c r="B50" s="22" t="s">
        <v>11</v>
      </c>
      <c r="C50" s="20" t="s">
        <v>7</v>
      </c>
      <c r="D50" s="39">
        <v>477298.30508474575</v>
      </c>
    </row>
    <row r="51" spans="1:4" ht="16.5" thickBot="1">
      <c r="A51" s="15" t="s">
        <v>0</v>
      </c>
      <c r="B51" s="16" t="s">
        <v>1</v>
      </c>
      <c r="C51" s="16" t="s">
        <v>2</v>
      </c>
      <c r="D51" s="17" t="s">
        <v>3</v>
      </c>
    </row>
    <row r="52" spans="1:4" ht="30.75" customHeight="1" thickBot="1">
      <c r="A52" s="18" t="s">
        <v>31</v>
      </c>
      <c r="B52" s="19" t="s">
        <v>4</v>
      </c>
      <c r="C52" s="20" t="s">
        <v>10</v>
      </c>
      <c r="D52" s="21" t="s">
        <v>44</v>
      </c>
    </row>
    <row r="53" spans="1:4" ht="39.75" customHeight="1" thickBot="1">
      <c r="A53" s="18" t="s">
        <v>32</v>
      </c>
      <c r="B53" s="22" t="s">
        <v>6</v>
      </c>
      <c r="C53" s="20" t="s">
        <v>5</v>
      </c>
      <c r="D53" s="23" t="s">
        <v>27</v>
      </c>
    </row>
    <row r="54" spans="1:4" ht="32.25" customHeight="1" thickBot="1">
      <c r="A54" s="18" t="s">
        <v>33</v>
      </c>
      <c r="B54" s="22" t="s">
        <v>11</v>
      </c>
      <c r="C54" s="20" t="s">
        <v>7</v>
      </c>
      <c r="D54" s="39">
        <v>27206.003389830512</v>
      </c>
    </row>
    <row r="55" spans="1:4" ht="16.5" thickBot="1">
      <c r="A55" s="15" t="s">
        <v>0</v>
      </c>
      <c r="B55" s="16" t="s">
        <v>1</v>
      </c>
      <c r="C55" s="16" t="s">
        <v>2</v>
      </c>
      <c r="D55" s="17" t="s">
        <v>3</v>
      </c>
    </row>
    <row r="56" spans="1:4" ht="32.25" thickBot="1">
      <c r="A56" s="18" t="s">
        <v>31</v>
      </c>
      <c r="B56" s="19" t="s">
        <v>4</v>
      </c>
      <c r="C56" s="20" t="s">
        <v>10</v>
      </c>
      <c r="D56" s="21" t="s">
        <v>44</v>
      </c>
    </row>
    <row r="57" spans="1:4" ht="28.5" customHeight="1" thickBot="1">
      <c r="A57" s="18" t="s">
        <v>32</v>
      </c>
      <c r="B57" s="22" t="s">
        <v>6</v>
      </c>
      <c r="C57" s="20" t="s">
        <v>5</v>
      </c>
      <c r="D57" s="23" t="s">
        <v>22</v>
      </c>
    </row>
    <row r="58" spans="1:4" ht="32.25" customHeight="1" thickBot="1">
      <c r="A58" s="18" t="s">
        <v>33</v>
      </c>
      <c r="B58" s="22" t="s">
        <v>11</v>
      </c>
      <c r="C58" s="20" t="s">
        <v>7</v>
      </c>
      <c r="D58" s="39">
        <v>179344.83813559322</v>
      </c>
    </row>
    <row r="59" spans="1:4" ht="16.5" thickBot="1">
      <c r="A59" s="15" t="s">
        <v>0</v>
      </c>
      <c r="B59" s="16" t="s">
        <v>1</v>
      </c>
      <c r="C59" s="16" t="s">
        <v>2</v>
      </c>
      <c r="D59" s="17" t="s">
        <v>3</v>
      </c>
    </row>
    <row r="60" spans="1:4" ht="29.25" customHeight="1" thickBot="1">
      <c r="A60" s="18" t="s">
        <v>31</v>
      </c>
      <c r="B60" s="19" t="s">
        <v>4</v>
      </c>
      <c r="C60" s="20" t="s">
        <v>10</v>
      </c>
      <c r="D60" s="21" t="s">
        <v>44</v>
      </c>
    </row>
    <row r="61" spans="1:4" ht="28.5" customHeight="1" thickBot="1">
      <c r="A61" s="18" t="s">
        <v>32</v>
      </c>
      <c r="B61" s="22" t="s">
        <v>6</v>
      </c>
      <c r="C61" s="20" t="s">
        <v>5</v>
      </c>
      <c r="D61" s="23" t="s">
        <v>24</v>
      </c>
    </row>
    <row r="62" spans="1:4" ht="32.25" thickBot="1">
      <c r="A62" s="18" t="s">
        <v>33</v>
      </c>
      <c r="B62" s="22" t="s">
        <v>11</v>
      </c>
      <c r="C62" s="20" t="s">
        <v>7</v>
      </c>
      <c r="D62" s="39">
        <v>136268.6661016949</v>
      </c>
    </row>
    <row r="63" spans="1:4" ht="15.75">
      <c r="A63" s="30"/>
      <c r="B63" s="30"/>
      <c r="C63" s="31"/>
      <c r="D63" s="33"/>
    </row>
    <row r="64" spans="1:4" ht="15.75">
      <c r="A64" s="30"/>
      <c r="B64" s="30" t="s">
        <v>43</v>
      </c>
      <c r="C64" s="31"/>
      <c r="D64" s="33"/>
    </row>
    <row r="65" spans="1:4" ht="56.25" customHeight="1" hidden="1">
      <c r="A65" s="30"/>
      <c r="B65" s="30"/>
      <c r="C65" s="31"/>
      <c r="D65" s="32">
        <f>D62+D58+D54+D50+D46+D42+D38+D34+D30+D26+D22+D18+D14+D10+D6</f>
        <v>5926321.090169492</v>
      </c>
    </row>
    <row r="66" ht="15" hidden="1"/>
    <row r="67" spans="3:4" ht="15" hidden="1">
      <c r="C67" s="3" t="s">
        <v>35</v>
      </c>
      <c r="D67" s="42">
        <f>39.41*14080.3/1.18+41.45*14080.3*11/1.18+D46</f>
        <v>5926321.090169492</v>
      </c>
    </row>
    <row r="68" ht="15" hidden="1"/>
    <row r="69" ht="15" hidden="1">
      <c r="D69" s="43">
        <f>D65-D67</f>
        <v>0</v>
      </c>
    </row>
    <row r="70" ht="15" hidden="1"/>
    <row r="71" ht="15" hidden="1"/>
    <row r="72" ht="15" hidden="1">
      <c r="D72" s="43">
        <f>D65-D46</f>
        <v>5910862.210169492</v>
      </c>
    </row>
    <row r="73" ht="15" hidden="1"/>
    <row r="74" ht="15" hidden="1"/>
  </sheetData>
  <sheetProtection/>
  <mergeCells count="1">
    <mergeCell ref="A1:D1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portrait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66"/>
  <sheetViews>
    <sheetView view="pageBreakPreview" zoomScaleNormal="86" zoomScaleSheetLayoutView="100" zoomScalePageLayoutView="0" workbookViewId="0" topLeftCell="A40">
      <selection activeCell="D54" sqref="D54"/>
    </sheetView>
  </sheetViews>
  <sheetFormatPr defaultColWidth="9.140625" defaultRowHeight="15"/>
  <cols>
    <col min="1" max="1" width="7.28125" style="1" bestFit="1" customWidth="1"/>
    <col min="2" max="2" width="47.140625" style="1" customWidth="1"/>
    <col min="3" max="3" width="24.57421875" style="3" customWidth="1"/>
    <col min="4" max="4" width="70.57421875" style="2" customWidth="1"/>
    <col min="6" max="6" width="13.140625" style="0" customWidth="1"/>
  </cols>
  <sheetData>
    <row r="1" spans="1:4" ht="46.5" customHeight="1">
      <c r="A1" s="44" t="s">
        <v>9</v>
      </c>
      <c r="B1" s="44"/>
      <c r="C1" s="44"/>
      <c r="D1" s="44"/>
    </row>
    <row r="2" spans="1:4" ht="26.25" customHeight="1" thickBot="1">
      <c r="A2" s="11"/>
      <c r="B2" s="12" t="s">
        <v>39</v>
      </c>
      <c r="C2" s="13"/>
      <c r="D2" s="14"/>
    </row>
    <row r="3" spans="1:4" ht="16.5" thickBot="1">
      <c r="A3" s="15" t="s">
        <v>0</v>
      </c>
      <c r="B3" s="16" t="s">
        <v>1</v>
      </c>
      <c r="C3" s="16" t="s">
        <v>2</v>
      </c>
      <c r="D3" s="17" t="s">
        <v>3</v>
      </c>
    </row>
    <row r="4" spans="1:4" ht="30" customHeight="1" thickBot="1">
      <c r="A4" s="18" t="s">
        <v>31</v>
      </c>
      <c r="B4" s="19" t="s">
        <v>4</v>
      </c>
      <c r="C4" s="20" t="s">
        <v>10</v>
      </c>
      <c r="D4" s="21" t="s">
        <v>44</v>
      </c>
    </row>
    <row r="5" spans="1:4" ht="32.25" thickBot="1">
      <c r="A5" s="18" t="s">
        <v>32</v>
      </c>
      <c r="B5" s="22" t="s">
        <v>6</v>
      </c>
      <c r="C5" s="20" t="s">
        <v>5</v>
      </c>
      <c r="D5" s="23" t="s">
        <v>12</v>
      </c>
    </row>
    <row r="6" spans="1:4" ht="32.25" thickBot="1">
      <c r="A6" s="18" t="s">
        <v>33</v>
      </c>
      <c r="B6" s="22" t="s">
        <v>11</v>
      </c>
      <c r="C6" s="20" t="s">
        <v>7</v>
      </c>
      <c r="D6" s="39">
        <v>539411.3983050849</v>
      </c>
    </row>
    <row r="7" spans="1:4" ht="16.5" thickBot="1">
      <c r="A7" s="15" t="s">
        <v>0</v>
      </c>
      <c r="B7" s="16" t="s">
        <v>1</v>
      </c>
      <c r="C7" s="16" t="s">
        <v>2</v>
      </c>
      <c r="D7" s="17" t="s">
        <v>3</v>
      </c>
    </row>
    <row r="8" spans="1:4" ht="19.5" customHeight="1" thickBot="1">
      <c r="A8" s="18" t="s">
        <v>31</v>
      </c>
      <c r="B8" s="19" t="s">
        <v>4</v>
      </c>
      <c r="C8" s="20" t="s">
        <v>10</v>
      </c>
      <c r="D8" s="21" t="s">
        <v>44</v>
      </c>
    </row>
    <row r="9" spans="1:4" ht="32.25" thickBot="1">
      <c r="A9" s="18" t="s">
        <v>32</v>
      </c>
      <c r="B9" s="22" t="s">
        <v>6</v>
      </c>
      <c r="C9" s="20" t="s">
        <v>5</v>
      </c>
      <c r="D9" s="23" t="s">
        <v>14</v>
      </c>
    </row>
    <row r="10" spans="1:4" ht="32.25" thickBot="1">
      <c r="A10" s="18" t="s">
        <v>33</v>
      </c>
      <c r="B10" s="22" t="s">
        <v>11</v>
      </c>
      <c r="C10" s="20" t="s">
        <v>7</v>
      </c>
      <c r="D10" s="39">
        <v>435944.3779661018</v>
      </c>
    </row>
    <row r="11" spans="1:4" ht="16.5" thickBot="1">
      <c r="A11" s="15" t="s">
        <v>0</v>
      </c>
      <c r="B11" s="16" t="s">
        <v>1</v>
      </c>
      <c r="C11" s="16" t="s">
        <v>2</v>
      </c>
      <c r="D11" s="17" t="s">
        <v>3</v>
      </c>
    </row>
    <row r="12" spans="1:4" ht="20.25" customHeight="1" thickBot="1">
      <c r="A12" s="18" t="s">
        <v>31</v>
      </c>
      <c r="B12" s="19" t="s">
        <v>4</v>
      </c>
      <c r="C12" s="20" t="s">
        <v>10</v>
      </c>
      <c r="D12" s="21" t="s">
        <v>44</v>
      </c>
    </row>
    <row r="13" spans="1:4" ht="32.25" thickBot="1">
      <c r="A13" s="18" t="s">
        <v>32</v>
      </c>
      <c r="B13" s="22" t="s">
        <v>6</v>
      </c>
      <c r="C13" s="20" t="s">
        <v>5</v>
      </c>
      <c r="D13" s="23" t="s">
        <v>15</v>
      </c>
    </row>
    <row r="14" spans="1:4" ht="32.25" thickBot="1">
      <c r="A14" s="18" t="s">
        <v>33</v>
      </c>
      <c r="B14" s="22" t="s">
        <v>11</v>
      </c>
      <c r="C14" s="20" t="s">
        <v>7</v>
      </c>
      <c r="D14" s="39">
        <v>242422.7288135594</v>
      </c>
    </row>
    <row r="15" spans="1:4" ht="16.5" thickBot="1">
      <c r="A15" s="15" t="s">
        <v>0</v>
      </c>
      <c r="B15" s="16" t="s">
        <v>1</v>
      </c>
      <c r="C15" s="16" t="s">
        <v>2</v>
      </c>
      <c r="D15" s="17" t="s">
        <v>3</v>
      </c>
    </row>
    <row r="16" spans="1:4" ht="21.75" customHeight="1" thickBot="1">
      <c r="A16" s="18" t="s">
        <v>31</v>
      </c>
      <c r="B16" s="19" t="s">
        <v>4</v>
      </c>
      <c r="C16" s="20" t="s">
        <v>10</v>
      </c>
      <c r="D16" s="21" t="s">
        <v>44</v>
      </c>
    </row>
    <row r="17" spans="1:4" ht="48.75" customHeight="1" thickBot="1">
      <c r="A17" s="18" t="s">
        <v>32</v>
      </c>
      <c r="B17" s="22" t="s">
        <v>6</v>
      </c>
      <c r="C17" s="20" t="s">
        <v>5</v>
      </c>
      <c r="D17" s="23" t="s">
        <v>16</v>
      </c>
    </row>
    <row r="18" spans="1:4" ht="32.25" thickBot="1">
      <c r="A18" s="18" t="s">
        <v>33</v>
      </c>
      <c r="B18" s="22" t="s">
        <v>11</v>
      </c>
      <c r="C18" s="20" t="s">
        <v>7</v>
      </c>
      <c r="D18" s="39">
        <v>43736.0593220339</v>
      </c>
    </row>
    <row r="19" spans="1:4" ht="16.5" thickBot="1">
      <c r="A19" s="15" t="s">
        <v>0</v>
      </c>
      <c r="B19" s="16" t="s">
        <v>1</v>
      </c>
      <c r="C19" s="16" t="s">
        <v>2</v>
      </c>
      <c r="D19" s="17" t="s">
        <v>3</v>
      </c>
    </row>
    <row r="20" spans="1:4" ht="25.5" customHeight="1" thickBot="1">
      <c r="A20" s="18" t="s">
        <v>31</v>
      </c>
      <c r="B20" s="19" t="s">
        <v>4</v>
      </c>
      <c r="C20" s="20" t="s">
        <v>10</v>
      </c>
      <c r="D20" s="21" t="s">
        <v>44</v>
      </c>
    </row>
    <row r="21" spans="1:4" ht="32.25" thickBot="1">
      <c r="A21" s="18" t="s">
        <v>32</v>
      </c>
      <c r="B21" s="22" t="s">
        <v>6</v>
      </c>
      <c r="C21" s="20" t="s">
        <v>5</v>
      </c>
      <c r="D21" s="23" t="s">
        <v>19</v>
      </c>
    </row>
    <row r="22" spans="1:4" ht="32.25" thickBot="1">
      <c r="A22" s="18" t="s">
        <v>33</v>
      </c>
      <c r="B22" s="22" t="s">
        <v>11</v>
      </c>
      <c r="C22" s="20" t="s">
        <v>7</v>
      </c>
      <c r="D22" s="39">
        <v>794246.8372881357</v>
      </c>
    </row>
    <row r="23" spans="1:4" ht="16.5" thickBot="1">
      <c r="A23" s="15" t="s">
        <v>0</v>
      </c>
      <c r="B23" s="16" t="s">
        <v>1</v>
      </c>
      <c r="C23" s="16" t="s">
        <v>2</v>
      </c>
      <c r="D23" s="17" t="s">
        <v>3</v>
      </c>
    </row>
    <row r="24" spans="1:4" ht="21.75" customHeight="1" thickBot="1">
      <c r="A24" s="18" t="s">
        <v>31</v>
      </c>
      <c r="B24" s="19" t="s">
        <v>4</v>
      </c>
      <c r="C24" s="20" t="s">
        <v>10</v>
      </c>
      <c r="D24" s="21" t="s">
        <v>44</v>
      </c>
    </row>
    <row r="25" spans="1:4" ht="49.5" customHeight="1" thickBot="1">
      <c r="A25" s="18" t="s">
        <v>32</v>
      </c>
      <c r="B25" s="22" t="s">
        <v>6</v>
      </c>
      <c r="C25" s="20" t="s">
        <v>5</v>
      </c>
      <c r="D25" s="23" t="s">
        <v>23</v>
      </c>
    </row>
    <row r="26" spans="1:4" ht="32.25" thickBot="1">
      <c r="A26" s="18" t="s">
        <v>33</v>
      </c>
      <c r="B26" s="22" t="s">
        <v>11</v>
      </c>
      <c r="C26" s="20" t="s">
        <v>7</v>
      </c>
      <c r="D26" s="39">
        <v>1120809.4135593222</v>
      </c>
    </row>
    <row r="27" spans="1:4" ht="16.5" thickBot="1">
      <c r="A27" s="15" t="s">
        <v>0</v>
      </c>
      <c r="B27" s="16" t="s">
        <v>1</v>
      </c>
      <c r="C27" s="16" t="s">
        <v>2</v>
      </c>
      <c r="D27" s="17" t="s">
        <v>3</v>
      </c>
    </row>
    <row r="28" spans="1:4" ht="32.25" thickBot="1">
      <c r="A28" s="18" t="s">
        <v>31</v>
      </c>
      <c r="B28" s="19" t="s">
        <v>4</v>
      </c>
      <c r="C28" s="20" t="s">
        <v>10</v>
      </c>
      <c r="D28" s="21" t="s">
        <v>44</v>
      </c>
    </row>
    <row r="29" spans="1:4" ht="32.25" thickBot="1">
      <c r="A29" s="18" t="s">
        <v>32</v>
      </c>
      <c r="B29" s="22" t="s">
        <v>6</v>
      </c>
      <c r="C29" s="20" t="s">
        <v>5</v>
      </c>
      <c r="D29" s="23" t="s">
        <v>20</v>
      </c>
    </row>
    <row r="30" spans="1:4" ht="32.25" thickBot="1">
      <c r="A30" s="18" t="s">
        <v>33</v>
      </c>
      <c r="B30" s="22" t="s">
        <v>11</v>
      </c>
      <c r="C30" s="20" t="s">
        <v>7</v>
      </c>
      <c r="D30" s="39">
        <v>16994.58305084746</v>
      </c>
    </row>
    <row r="31" spans="1:4" ht="16.5" thickBot="1">
      <c r="A31" s="15" t="s">
        <v>0</v>
      </c>
      <c r="B31" s="16" t="s">
        <v>1</v>
      </c>
      <c r="C31" s="16" t="s">
        <v>2</v>
      </c>
      <c r="D31" s="17" t="s">
        <v>3</v>
      </c>
    </row>
    <row r="32" spans="1:4" ht="18" customHeight="1" thickBot="1">
      <c r="A32" s="18" t="s">
        <v>31</v>
      </c>
      <c r="B32" s="19" t="s">
        <v>4</v>
      </c>
      <c r="C32" s="20" t="s">
        <v>10</v>
      </c>
      <c r="D32" s="21" t="s">
        <v>44</v>
      </c>
    </row>
    <row r="33" spans="1:4" ht="20.25" customHeight="1" thickBot="1">
      <c r="A33" s="18" t="s">
        <v>32</v>
      </c>
      <c r="B33" s="22" t="s">
        <v>6</v>
      </c>
      <c r="C33" s="20" t="s">
        <v>5</v>
      </c>
      <c r="D33" s="23" t="s">
        <v>18</v>
      </c>
    </row>
    <row r="34" spans="1:4" ht="32.25" thickBot="1">
      <c r="A34" s="18" t="s">
        <v>33</v>
      </c>
      <c r="B34" s="22" t="s">
        <v>11</v>
      </c>
      <c r="C34" s="20" t="s">
        <v>7</v>
      </c>
      <c r="D34" s="39">
        <v>196187.46610169494</v>
      </c>
    </row>
    <row r="35" spans="1:4" ht="16.5" thickBot="1">
      <c r="A35" s="15" t="s">
        <v>0</v>
      </c>
      <c r="B35" s="16" t="s">
        <v>1</v>
      </c>
      <c r="C35" s="16" t="s">
        <v>2</v>
      </c>
      <c r="D35" s="17" t="s">
        <v>3</v>
      </c>
    </row>
    <row r="36" spans="1:4" ht="23.25" customHeight="1" thickBot="1">
      <c r="A36" s="18" t="s">
        <v>31</v>
      </c>
      <c r="B36" s="19" t="s">
        <v>4</v>
      </c>
      <c r="C36" s="20" t="s">
        <v>10</v>
      </c>
      <c r="D36" s="21" t="s">
        <v>44</v>
      </c>
    </row>
    <row r="37" spans="1:4" ht="32.25" thickBot="1">
      <c r="A37" s="18" t="s">
        <v>32</v>
      </c>
      <c r="B37" s="22" t="s">
        <v>6</v>
      </c>
      <c r="C37" s="20" t="s">
        <v>5</v>
      </c>
      <c r="D37" s="23" t="s">
        <v>8</v>
      </c>
    </row>
    <row r="38" spans="1:4" ht="32.25" thickBot="1">
      <c r="A38" s="18" t="s">
        <v>33</v>
      </c>
      <c r="B38" s="22" t="s">
        <v>11</v>
      </c>
      <c r="C38" s="20" t="s">
        <v>7</v>
      </c>
      <c r="D38" s="24">
        <f>0.8*9833.3</f>
        <v>7866.639999999999</v>
      </c>
    </row>
    <row r="39" spans="1:4" ht="16.5" thickBot="1">
      <c r="A39" s="15" t="s">
        <v>0</v>
      </c>
      <c r="B39" s="16" t="s">
        <v>1</v>
      </c>
      <c r="C39" s="16" t="s">
        <v>2</v>
      </c>
      <c r="D39" s="17" t="s">
        <v>3</v>
      </c>
    </row>
    <row r="40" spans="1:4" ht="18" customHeight="1" thickBot="1">
      <c r="A40" s="18" t="s">
        <v>31</v>
      </c>
      <c r="B40" s="19" t="s">
        <v>4</v>
      </c>
      <c r="C40" s="20" t="s">
        <v>10</v>
      </c>
      <c r="D40" s="21" t="s">
        <v>44</v>
      </c>
    </row>
    <row r="41" spans="1:4" ht="17.25" customHeight="1" thickBot="1">
      <c r="A41" s="18" t="s">
        <v>32</v>
      </c>
      <c r="B41" s="22" t="s">
        <v>6</v>
      </c>
      <c r="C41" s="20" t="s">
        <v>5</v>
      </c>
      <c r="D41" s="23" t="s">
        <v>17</v>
      </c>
    </row>
    <row r="42" spans="1:4" ht="22.5" customHeight="1" thickBot="1">
      <c r="A42" s="18" t="s">
        <v>33</v>
      </c>
      <c r="B42" s="22" t="s">
        <v>11</v>
      </c>
      <c r="C42" s="20" t="s">
        <v>7</v>
      </c>
      <c r="D42" s="39">
        <v>333227.1186440679</v>
      </c>
    </row>
    <row r="43" spans="1:4" ht="16.5" thickBot="1">
      <c r="A43" s="15" t="s">
        <v>0</v>
      </c>
      <c r="B43" s="16" t="s">
        <v>1</v>
      </c>
      <c r="C43" s="16" t="s">
        <v>2</v>
      </c>
      <c r="D43" s="17" t="s">
        <v>3</v>
      </c>
    </row>
    <row r="44" spans="1:4" ht="44.25" customHeight="1" thickBot="1">
      <c r="A44" s="18" t="s">
        <v>31</v>
      </c>
      <c r="B44" s="19" t="s">
        <v>4</v>
      </c>
      <c r="C44" s="20" t="s">
        <v>10</v>
      </c>
      <c r="D44" s="21" t="s">
        <v>44</v>
      </c>
    </row>
    <row r="45" spans="1:4" ht="48" thickBot="1">
      <c r="A45" s="18" t="s">
        <v>32</v>
      </c>
      <c r="B45" s="22" t="s">
        <v>6</v>
      </c>
      <c r="C45" s="20" t="s">
        <v>5</v>
      </c>
      <c r="D45" s="23" t="s">
        <v>27</v>
      </c>
    </row>
    <row r="46" spans="1:4" ht="32.25" thickBot="1">
      <c r="A46" s="18" t="s">
        <v>33</v>
      </c>
      <c r="B46" s="22" t="s">
        <v>11</v>
      </c>
      <c r="C46" s="20" t="s">
        <v>7</v>
      </c>
      <c r="D46" s="39">
        <v>18993.945762711868</v>
      </c>
    </row>
    <row r="47" spans="1:4" ht="16.5" thickBot="1">
      <c r="A47" s="15" t="s">
        <v>0</v>
      </c>
      <c r="B47" s="16" t="s">
        <v>1</v>
      </c>
      <c r="C47" s="16" t="s">
        <v>2</v>
      </c>
      <c r="D47" s="17" t="s">
        <v>3</v>
      </c>
    </row>
    <row r="48" spans="1:4" ht="34.5" customHeight="1" thickBot="1">
      <c r="A48" s="18" t="s">
        <v>31</v>
      </c>
      <c r="B48" s="19" t="s">
        <v>4</v>
      </c>
      <c r="C48" s="20" t="s">
        <v>10</v>
      </c>
      <c r="D48" s="21" t="s">
        <v>44</v>
      </c>
    </row>
    <row r="49" spans="1:4" ht="32.25" thickBot="1">
      <c r="A49" s="18" t="s">
        <v>32</v>
      </c>
      <c r="B49" s="22" t="s">
        <v>6</v>
      </c>
      <c r="C49" s="20" t="s">
        <v>5</v>
      </c>
      <c r="D49" s="23" t="s">
        <v>22</v>
      </c>
    </row>
    <row r="50" spans="1:4" ht="30" customHeight="1" thickBot="1">
      <c r="A50" s="18" t="s">
        <v>33</v>
      </c>
      <c r="B50" s="22" t="s">
        <v>11</v>
      </c>
      <c r="C50" s="20" t="s">
        <v>7</v>
      </c>
      <c r="D50" s="39">
        <v>125210.0898305085</v>
      </c>
    </row>
    <row r="51" spans="1:4" ht="16.5" thickBot="1">
      <c r="A51" s="15" t="s">
        <v>0</v>
      </c>
      <c r="B51" s="16" t="s">
        <v>1</v>
      </c>
      <c r="C51" s="16" t="s">
        <v>2</v>
      </c>
      <c r="D51" s="17" t="s">
        <v>3</v>
      </c>
    </row>
    <row r="52" spans="1:4" ht="32.25" thickBot="1">
      <c r="A52" s="18" t="s">
        <v>31</v>
      </c>
      <c r="B52" s="19" t="s">
        <v>4</v>
      </c>
      <c r="C52" s="20" t="s">
        <v>10</v>
      </c>
      <c r="D52" s="21" t="s">
        <v>44</v>
      </c>
    </row>
    <row r="53" spans="1:4" ht="32.25" thickBot="1">
      <c r="A53" s="18" t="s">
        <v>32</v>
      </c>
      <c r="B53" s="22" t="s">
        <v>6</v>
      </c>
      <c r="C53" s="20" t="s">
        <v>5</v>
      </c>
      <c r="D53" s="23" t="s">
        <v>24</v>
      </c>
    </row>
    <row r="54" spans="1:4" ht="32.25" thickBot="1">
      <c r="A54" s="18" t="s">
        <v>33</v>
      </c>
      <c r="B54" s="22" t="s">
        <v>11</v>
      </c>
      <c r="C54" s="20" t="s">
        <v>7</v>
      </c>
      <c r="D54" s="39">
        <v>182775.07457627123</v>
      </c>
    </row>
    <row r="55" spans="1:4" ht="15.75">
      <c r="A55" s="30"/>
      <c r="B55" s="30"/>
      <c r="C55" s="31"/>
      <c r="D55" s="33"/>
    </row>
    <row r="56" spans="1:4" ht="15.75">
      <c r="A56" s="30"/>
      <c r="B56" s="30" t="s">
        <v>43</v>
      </c>
      <c r="C56" s="31"/>
      <c r="D56" s="33"/>
    </row>
    <row r="57" spans="1:4" ht="15.75" hidden="1">
      <c r="A57" s="30"/>
      <c r="B57" s="30"/>
      <c r="C57" s="31"/>
      <c r="D57" s="32">
        <f>D54+D50+D46+D42+D38+D34+D30+D26+D22+D18+D14+D10+D6</f>
        <v>4057825.73322034</v>
      </c>
    </row>
    <row r="58" ht="15" hidden="1">
      <c r="D58" s="40"/>
    </row>
    <row r="59" spans="3:4" ht="15" hidden="1">
      <c r="C59" s="3" t="s">
        <v>35</v>
      </c>
      <c r="D59" s="43">
        <f>9830.2*39/1.18+9830.2*40.65*11/1.18+D38</f>
        <v>4057825.733220339</v>
      </c>
    </row>
    <row r="60" ht="15" hidden="1">
      <c r="D60" s="5"/>
    </row>
    <row r="61" ht="15">
      <c r="D61" s="5"/>
    </row>
    <row r="62" ht="15">
      <c r="D62" s="5"/>
    </row>
    <row r="63" ht="15">
      <c r="D63" s="5"/>
    </row>
    <row r="64" ht="15">
      <c r="D64" s="5"/>
    </row>
    <row r="65" ht="15">
      <c r="D65" s="5"/>
    </row>
    <row r="66" ht="15">
      <c r="D66" s="5"/>
    </row>
  </sheetData>
  <sheetProtection/>
  <mergeCells count="1">
    <mergeCell ref="A1:D1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portrait" paperSize="9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69"/>
  <sheetViews>
    <sheetView view="pageBreakPreview" zoomScaleSheetLayoutView="100" zoomScalePageLayoutView="0" workbookViewId="0" topLeftCell="A46">
      <selection activeCell="D62" sqref="D62"/>
    </sheetView>
  </sheetViews>
  <sheetFormatPr defaultColWidth="9.140625" defaultRowHeight="15"/>
  <cols>
    <col min="1" max="1" width="7.28125" style="1" bestFit="1" customWidth="1"/>
    <col min="2" max="2" width="55.00390625" style="1" customWidth="1"/>
    <col min="3" max="3" width="15.00390625" style="3" customWidth="1"/>
    <col min="4" max="4" width="79.140625" style="2" customWidth="1"/>
    <col min="6" max="6" width="13.140625" style="0" customWidth="1"/>
  </cols>
  <sheetData>
    <row r="1" spans="1:4" ht="63" customHeight="1">
      <c r="A1" s="44" t="s">
        <v>9</v>
      </c>
      <c r="B1" s="44"/>
      <c r="C1" s="44"/>
      <c r="D1" s="44"/>
    </row>
    <row r="2" spans="1:4" ht="18.75" customHeight="1" thickBot="1">
      <c r="A2" s="11"/>
      <c r="B2" s="12" t="s">
        <v>40</v>
      </c>
      <c r="C2" s="13"/>
      <c r="D2" s="14"/>
    </row>
    <row r="3" spans="1:4" ht="16.5" thickBot="1">
      <c r="A3" s="15" t="s">
        <v>0</v>
      </c>
      <c r="B3" s="16" t="s">
        <v>1</v>
      </c>
      <c r="C3" s="16" t="s">
        <v>2</v>
      </c>
      <c r="D3" s="17" t="s">
        <v>3</v>
      </c>
    </row>
    <row r="4" spans="1:4" ht="18" customHeight="1" thickBot="1">
      <c r="A4" s="18" t="s">
        <v>31</v>
      </c>
      <c r="B4" s="19" t="s">
        <v>4</v>
      </c>
      <c r="C4" s="20" t="s">
        <v>10</v>
      </c>
      <c r="D4" s="21" t="s">
        <v>44</v>
      </c>
    </row>
    <row r="5" spans="1:4" ht="19.5" customHeight="1" thickBot="1">
      <c r="A5" s="18" t="s">
        <v>32</v>
      </c>
      <c r="B5" s="22" t="s">
        <v>6</v>
      </c>
      <c r="C5" s="20" t="s">
        <v>5</v>
      </c>
      <c r="D5" s="23" t="s">
        <v>12</v>
      </c>
    </row>
    <row r="6" spans="1:4" ht="32.25" thickBot="1">
      <c r="A6" s="18" t="s">
        <v>33</v>
      </c>
      <c r="B6" s="22" t="s">
        <v>11</v>
      </c>
      <c r="C6" s="20" t="s">
        <v>7</v>
      </c>
      <c r="D6" s="39">
        <v>776439.145762712</v>
      </c>
    </row>
    <row r="7" spans="1:4" ht="16.5" thickBot="1">
      <c r="A7" s="15" t="s">
        <v>0</v>
      </c>
      <c r="B7" s="16" t="s">
        <v>1</v>
      </c>
      <c r="C7" s="16" t="s">
        <v>2</v>
      </c>
      <c r="D7" s="17" t="s">
        <v>3</v>
      </c>
    </row>
    <row r="8" spans="1:4" ht="21" customHeight="1" thickBot="1">
      <c r="A8" s="18" t="s">
        <v>31</v>
      </c>
      <c r="B8" s="19" t="s">
        <v>4</v>
      </c>
      <c r="C8" s="20" t="s">
        <v>10</v>
      </c>
      <c r="D8" s="21" t="s">
        <v>44</v>
      </c>
    </row>
    <row r="9" spans="1:4" ht="32.25" thickBot="1">
      <c r="A9" s="18" t="s">
        <v>32</v>
      </c>
      <c r="B9" s="22" t="s">
        <v>6</v>
      </c>
      <c r="C9" s="20" t="s">
        <v>5</v>
      </c>
      <c r="D9" s="23" t="s">
        <v>13</v>
      </c>
    </row>
    <row r="10" spans="1:4" ht="32.25" thickBot="1">
      <c r="A10" s="18" t="s">
        <v>33</v>
      </c>
      <c r="B10" s="22" t="s">
        <v>11</v>
      </c>
      <c r="C10" s="20" t="s">
        <v>7</v>
      </c>
      <c r="D10" s="39">
        <v>182841.0338983051</v>
      </c>
    </row>
    <row r="11" spans="1:4" ht="16.5" thickBot="1">
      <c r="A11" s="15" t="s">
        <v>0</v>
      </c>
      <c r="B11" s="16" t="s">
        <v>1</v>
      </c>
      <c r="C11" s="16" t="s">
        <v>2</v>
      </c>
      <c r="D11" s="17" t="s">
        <v>3</v>
      </c>
    </row>
    <row r="12" spans="1:4" ht="17.25" customHeight="1" thickBot="1">
      <c r="A12" s="18" t="s">
        <v>31</v>
      </c>
      <c r="B12" s="19" t="s">
        <v>4</v>
      </c>
      <c r="C12" s="20" t="s">
        <v>10</v>
      </c>
      <c r="D12" s="21" t="s">
        <v>44</v>
      </c>
    </row>
    <row r="13" spans="1:4" ht="32.25" thickBot="1">
      <c r="A13" s="18" t="s">
        <v>32</v>
      </c>
      <c r="B13" s="22" t="s">
        <v>6</v>
      </c>
      <c r="C13" s="20" t="s">
        <v>5</v>
      </c>
      <c r="D13" s="23" t="s">
        <v>14</v>
      </c>
    </row>
    <row r="14" spans="1:4" ht="32.25" thickBot="1">
      <c r="A14" s="18" t="s">
        <v>33</v>
      </c>
      <c r="B14" s="22" t="s">
        <v>11</v>
      </c>
      <c r="C14" s="20" t="s">
        <v>7</v>
      </c>
      <c r="D14" s="39">
        <v>373746.9593220339</v>
      </c>
    </row>
    <row r="15" spans="1:4" ht="16.5" thickBot="1">
      <c r="A15" s="15" t="s">
        <v>0</v>
      </c>
      <c r="B15" s="16" t="s">
        <v>1</v>
      </c>
      <c r="C15" s="16" t="s">
        <v>2</v>
      </c>
      <c r="D15" s="17" t="s">
        <v>3</v>
      </c>
    </row>
    <row r="16" spans="1:4" ht="32.25" thickBot="1">
      <c r="A16" s="18" t="s">
        <v>31</v>
      </c>
      <c r="B16" s="19" t="s">
        <v>4</v>
      </c>
      <c r="C16" s="20" t="s">
        <v>10</v>
      </c>
      <c r="D16" s="21" t="s">
        <v>44</v>
      </c>
    </row>
    <row r="17" spans="1:4" ht="21" customHeight="1" thickBot="1">
      <c r="A17" s="18" t="s">
        <v>32</v>
      </c>
      <c r="B17" s="22" t="s">
        <v>6</v>
      </c>
      <c r="C17" s="20" t="s">
        <v>5</v>
      </c>
      <c r="D17" s="23" t="s">
        <v>15</v>
      </c>
    </row>
    <row r="18" spans="1:4" ht="32.25" thickBot="1">
      <c r="A18" s="18" t="s">
        <v>33</v>
      </c>
      <c r="B18" s="22" t="s">
        <v>11</v>
      </c>
      <c r="C18" s="20" t="s">
        <v>7</v>
      </c>
      <c r="D18" s="39">
        <v>185271.54915254237</v>
      </c>
    </row>
    <row r="19" spans="1:4" ht="16.5" thickBot="1">
      <c r="A19" s="15" t="s">
        <v>0</v>
      </c>
      <c r="B19" s="16" t="s">
        <v>1</v>
      </c>
      <c r="C19" s="16" t="s">
        <v>2</v>
      </c>
      <c r="D19" s="17" t="s">
        <v>3</v>
      </c>
    </row>
    <row r="20" spans="1:4" ht="19.5" customHeight="1" thickBot="1">
      <c r="A20" s="18" t="s">
        <v>31</v>
      </c>
      <c r="B20" s="19" t="s">
        <v>4</v>
      </c>
      <c r="C20" s="20" t="s">
        <v>10</v>
      </c>
      <c r="D20" s="21" t="s">
        <v>44</v>
      </c>
    </row>
    <row r="21" spans="1:4" ht="47.25" customHeight="1" thickBot="1">
      <c r="A21" s="18" t="s">
        <v>32</v>
      </c>
      <c r="B21" s="22" t="s">
        <v>6</v>
      </c>
      <c r="C21" s="20" t="s">
        <v>5</v>
      </c>
      <c r="D21" s="23" t="s">
        <v>16</v>
      </c>
    </row>
    <row r="22" spans="1:4" ht="32.25" thickBot="1">
      <c r="A22" s="18" t="s">
        <v>33</v>
      </c>
      <c r="B22" s="22" t="s">
        <v>11</v>
      </c>
      <c r="C22" s="20" t="s">
        <v>7</v>
      </c>
      <c r="D22" s="39">
        <v>58000.93220338983</v>
      </c>
    </row>
    <row r="23" spans="1:4" ht="16.5" thickBot="1">
      <c r="A23" s="15" t="s">
        <v>0</v>
      </c>
      <c r="B23" s="16" t="s">
        <v>1</v>
      </c>
      <c r="C23" s="16" t="s">
        <v>2</v>
      </c>
      <c r="D23" s="17" t="s">
        <v>3</v>
      </c>
    </row>
    <row r="24" spans="1:4" ht="23.25" customHeight="1" thickBot="1">
      <c r="A24" s="18" t="s">
        <v>31</v>
      </c>
      <c r="B24" s="19" t="s">
        <v>4</v>
      </c>
      <c r="C24" s="20" t="s">
        <v>10</v>
      </c>
      <c r="D24" s="21" t="s">
        <v>44</v>
      </c>
    </row>
    <row r="25" spans="1:4" ht="18.75" customHeight="1" thickBot="1">
      <c r="A25" s="18" t="s">
        <v>32</v>
      </c>
      <c r="B25" s="22" t="s">
        <v>6</v>
      </c>
      <c r="C25" s="20" t="s">
        <v>5</v>
      </c>
      <c r="D25" s="23" t="s">
        <v>19</v>
      </c>
    </row>
    <row r="26" spans="1:4" ht="32.25" thickBot="1">
      <c r="A26" s="18" t="s">
        <v>33</v>
      </c>
      <c r="B26" s="22" t="s">
        <v>11</v>
      </c>
      <c r="C26" s="20" t="s">
        <v>7</v>
      </c>
      <c r="D26" s="39">
        <v>970438.4542372881</v>
      </c>
    </row>
    <row r="27" spans="1:4" ht="16.5" thickBot="1">
      <c r="A27" s="15" t="s">
        <v>0</v>
      </c>
      <c r="B27" s="16" t="s">
        <v>1</v>
      </c>
      <c r="C27" s="16" t="s">
        <v>2</v>
      </c>
      <c r="D27" s="17" t="s">
        <v>3</v>
      </c>
    </row>
    <row r="28" spans="1:4" ht="17.25" customHeight="1" thickBot="1">
      <c r="A28" s="18" t="s">
        <v>31</v>
      </c>
      <c r="B28" s="19" t="s">
        <v>4</v>
      </c>
      <c r="C28" s="20" t="s">
        <v>10</v>
      </c>
      <c r="D28" s="21" t="s">
        <v>44</v>
      </c>
    </row>
    <row r="29" spans="1:4" ht="49.5" customHeight="1" thickBot="1">
      <c r="A29" s="18" t="s">
        <v>32</v>
      </c>
      <c r="B29" s="22" t="s">
        <v>6</v>
      </c>
      <c r="C29" s="20" t="s">
        <v>5</v>
      </c>
      <c r="D29" s="23" t="s">
        <v>23</v>
      </c>
    </row>
    <row r="30" spans="1:4" ht="32.25" thickBot="1">
      <c r="A30" s="18" t="s">
        <v>33</v>
      </c>
      <c r="B30" s="22" t="s">
        <v>11</v>
      </c>
      <c r="C30" s="20" t="s">
        <v>7</v>
      </c>
      <c r="D30" s="39">
        <v>908177.0949152542</v>
      </c>
    </row>
    <row r="31" spans="1:4" ht="16.5" thickBot="1">
      <c r="A31" s="15" t="s">
        <v>0</v>
      </c>
      <c r="B31" s="16" t="s">
        <v>1</v>
      </c>
      <c r="C31" s="16" t="s">
        <v>2</v>
      </c>
      <c r="D31" s="17" t="s">
        <v>3</v>
      </c>
    </row>
    <row r="32" spans="1:4" ht="15" customHeight="1" thickBot="1">
      <c r="A32" s="18" t="s">
        <v>31</v>
      </c>
      <c r="B32" s="19" t="s">
        <v>4</v>
      </c>
      <c r="C32" s="20" t="s">
        <v>10</v>
      </c>
      <c r="D32" s="21" t="s">
        <v>44</v>
      </c>
    </row>
    <row r="33" spans="1:4" ht="32.25" thickBot="1">
      <c r="A33" s="18" t="s">
        <v>32</v>
      </c>
      <c r="B33" s="22" t="s">
        <v>6</v>
      </c>
      <c r="C33" s="20" t="s">
        <v>5</v>
      </c>
      <c r="D33" s="23" t="s">
        <v>20</v>
      </c>
    </row>
    <row r="34" spans="1:4" ht="32.25" thickBot="1">
      <c r="A34" s="18" t="s">
        <v>33</v>
      </c>
      <c r="B34" s="22" t="s">
        <v>11</v>
      </c>
      <c r="C34" s="20" t="s">
        <v>7</v>
      </c>
      <c r="D34" s="39">
        <v>22537.505084745764</v>
      </c>
    </row>
    <row r="35" spans="1:6" ht="16.5" thickBot="1">
      <c r="A35" s="15" t="s">
        <v>0</v>
      </c>
      <c r="B35" s="16" t="s">
        <v>1</v>
      </c>
      <c r="C35" s="16" t="s">
        <v>2</v>
      </c>
      <c r="D35" s="17" t="s">
        <v>3</v>
      </c>
      <c r="F35" s="4">
        <f>41.15*(9334.5+2459.2)*12/1.18</f>
        <v>4935363.610169493</v>
      </c>
    </row>
    <row r="36" spans="1:4" ht="20.25" customHeight="1" thickBot="1">
      <c r="A36" s="18" t="s">
        <v>31</v>
      </c>
      <c r="B36" s="19" t="s">
        <v>4</v>
      </c>
      <c r="C36" s="20" t="s">
        <v>10</v>
      </c>
      <c r="D36" s="21" t="s">
        <v>44</v>
      </c>
    </row>
    <row r="37" spans="1:4" ht="21" customHeight="1" thickBot="1">
      <c r="A37" s="18" t="s">
        <v>32</v>
      </c>
      <c r="B37" s="22" t="s">
        <v>6</v>
      </c>
      <c r="C37" s="20" t="s">
        <v>5</v>
      </c>
      <c r="D37" s="23" t="s">
        <v>21</v>
      </c>
    </row>
    <row r="38" spans="1:4" ht="32.25" thickBot="1">
      <c r="A38" s="18" t="s">
        <v>33</v>
      </c>
      <c r="B38" s="22" t="s">
        <v>11</v>
      </c>
      <c r="C38" s="20" t="s">
        <v>7</v>
      </c>
      <c r="D38" s="39">
        <v>848691.7355932205</v>
      </c>
    </row>
    <row r="39" spans="1:4" ht="16.5" thickBot="1">
      <c r="A39" s="15" t="s">
        <v>0</v>
      </c>
      <c r="B39" s="16" t="s">
        <v>1</v>
      </c>
      <c r="C39" s="16" t="s">
        <v>2</v>
      </c>
      <c r="D39" s="17" t="s">
        <v>3</v>
      </c>
    </row>
    <row r="40" spans="1:4" ht="21" customHeight="1" thickBot="1">
      <c r="A40" s="18" t="s">
        <v>31</v>
      </c>
      <c r="B40" s="19" t="s">
        <v>4</v>
      </c>
      <c r="C40" s="20" t="s">
        <v>10</v>
      </c>
      <c r="D40" s="21" t="s">
        <v>44</v>
      </c>
    </row>
    <row r="41" spans="1:4" ht="18.75" customHeight="1" thickBot="1">
      <c r="A41" s="18" t="s">
        <v>32</v>
      </c>
      <c r="B41" s="22" t="s">
        <v>6</v>
      </c>
      <c r="C41" s="20" t="s">
        <v>5</v>
      </c>
      <c r="D41" s="23" t="s">
        <v>18</v>
      </c>
    </row>
    <row r="42" spans="1:4" ht="32.25" thickBot="1">
      <c r="A42" s="18" t="s">
        <v>33</v>
      </c>
      <c r="B42" s="22" t="s">
        <v>11</v>
      </c>
      <c r="C42" s="20" t="s">
        <v>7</v>
      </c>
      <c r="D42" s="39">
        <v>260175.61016949153</v>
      </c>
    </row>
    <row r="43" spans="1:4" ht="16.5" thickBot="1">
      <c r="A43" s="15" t="s">
        <v>0</v>
      </c>
      <c r="B43" s="16" t="s">
        <v>1</v>
      </c>
      <c r="C43" s="16" t="s">
        <v>2</v>
      </c>
      <c r="D43" s="17" t="s">
        <v>3</v>
      </c>
    </row>
    <row r="44" spans="1:4" ht="18.75" customHeight="1" thickBot="1">
      <c r="A44" s="18" t="s">
        <v>31</v>
      </c>
      <c r="B44" s="19" t="s">
        <v>4</v>
      </c>
      <c r="C44" s="20" t="s">
        <v>10</v>
      </c>
      <c r="D44" s="21" t="s">
        <v>44</v>
      </c>
    </row>
    <row r="45" spans="1:4" ht="32.25" thickBot="1">
      <c r="A45" s="18" t="s">
        <v>32</v>
      </c>
      <c r="B45" s="22" t="s">
        <v>6</v>
      </c>
      <c r="C45" s="20" t="s">
        <v>5</v>
      </c>
      <c r="D45" s="23" t="s">
        <v>8</v>
      </c>
    </row>
    <row r="46" spans="1:4" ht="32.25" thickBot="1">
      <c r="A46" s="18" t="s">
        <v>33</v>
      </c>
      <c r="B46" s="22" t="s">
        <v>11</v>
      </c>
      <c r="C46" s="20" t="s">
        <v>7</v>
      </c>
      <c r="D46" s="39">
        <v>7536</v>
      </c>
    </row>
    <row r="47" spans="1:4" ht="16.5" thickBot="1">
      <c r="A47" s="15" t="s">
        <v>0</v>
      </c>
      <c r="B47" s="16" t="s">
        <v>1</v>
      </c>
      <c r="C47" s="16" t="s">
        <v>2</v>
      </c>
      <c r="D47" s="17" t="s">
        <v>3</v>
      </c>
    </row>
    <row r="48" spans="1:4" ht="20.25" customHeight="1" thickBot="1">
      <c r="A48" s="18" t="s">
        <v>31</v>
      </c>
      <c r="B48" s="19" t="s">
        <v>4</v>
      </c>
      <c r="C48" s="20" t="s">
        <v>10</v>
      </c>
      <c r="D48" s="21" t="s">
        <v>44</v>
      </c>
    </row>
    <row r="49" spans="1:4" ht="24" customHeight="1" thickBot="1">
      <c r="A49" s="18" t="s">
        <v>32</v>
      </c>
      <c r="B49" s="22" t="s">
        <v>6</v>
      </c>
      <c r="C49" s="20" t="s">
        <v>5</v>
      </c>
      <c r="D49" s="23" t="s">
        <v>17</v>
      </c>
    </row>
    <row r="50" spans="1:4" ht="22.5" customHeight="1" thickBot="1">
      <c r="A50" s="18" t="s">
        <v>33</v>
      </c>
      <c r="B50" s="22" t="s">
        <v>11</v>
      </c>
      <c r="C50" s="20" t="s">
        <v>7</v>
      </c>
      <c r="D50" s="39">
        <v>441911.8644067797</v>
      </c>
    </row>
    <row r="51" spans="1:4" ht="16.5" thickBot="1">
      <c r="A51" s="15" t="s">
        <v>0</v>
      </c>
      <c r="B51" s="16" t="s">
        <v>1</v>
      </c>
      <c r="C51" s="16" t="s">
        <v>2</v>
      </c>
      <c r="D51" s="17" t="s">
        <v>3</v>
      </c>
    </row>
    <row r="52" spans="1:4" ht="20.25" customHeight="1" thickBot="1">
      <c r="A52" s="18" t="s">
        <v>31</v>
      </c>
      <c r="B52" s="19" t="s">
        <v>4</v>
      </c>
      <c r="C52" s="20" t="s">
        <v>10</v>
      </c>
      <c r="D52" s="21" t="s">
        <v>44</v>
      </c>
    </row>
    <row r="53" spans="1:4" ht="33" customHeight="1" thickBot="1">
      <c r="A53" s="18" t="s">
        <v>32</v>
      </c>
      <c r="B53" s="22" t="s">
        <v>6</v>
      </c>
      <c r="C53" s="20" t="s">
        <v>5</v>
      </c>
      <c r="D53" s="23" t="s">
        <v>27</v>
      </c>
    </row>
    <row r="54" spans="1:4" ht="32.25" thickBot="1">
      <c r="A54" s="18" t="s">
        <v>33</v>
      </c>
      <c r="B54" s="22" t="s">
        <v>11</v>
      </c>
      <c r="C54" s="20" t="s">
        <v>7</v>
      </c>
      <c r="D54" s="39">
        <v>25188.976271186446</v>
      </c>
    </row>
    <row r="55" spans="1:4" ht="16.5" thickBot="1">
      <c r="A55" s="15" t="s">
        <v>0</v>
      </c>
      <c r="B55" s="16" t="s">
        <v>1</v>
      </c>
      <c r="C55" s="16" t="s">
        <v>2</v>
      </c>
      <c r="D55" s="17" t="s">
        <v>3</v>
      </c>
    </row>
    <row r="56" spans="1:4" ht="17.25" customHeight="1" thickBot="1">
      <c r="A56" s="18" t="s">
        <v>31</v>
      </c>
      <c r="B56" s="19" t="s">
        <v>4</v>
      </c>
      <c r="C56" s="20" t="s">
        <v>10</v>
      </c>
      <c r="D56" s="21" t="s">
        <v>44</v>
      </c>
    </row>
    <row r="57" spans="1:4" ht="25.5" customHeight="1" thickBot="1">
      <c r="A57" s="18" t="s">
        <v>32</v>
      </c>
      <c r="B57" s="22" t="s">
        <v>6</v>
      </c>
      <c r="C57" s="20" t="s">
        <v>5</v>
      </c>
      <c r="D57" s="23" t="s">
        <v>22</v>
      </c>
    </row>
    <row r="58" spans="1:4" ht="32.25" thickBot="1">
      <c r="A58" s="18" t="s">
        <v>33</v>
      </c>
      <c r="B58" s="22" t="s">
        <v>11</v>
      </c>
      <c r="C58" s="20" t="s">
        <v>7</v>
      </c>
      <c r="D58" s="39">
        <v>166048.38305084748</v>
      </c>
    </row>
    <row r="59" spans="1:4" ht="16.5" thickBot="1">
      <c r="A59" s="15" t="s">
        <v>0</v>
      </c>
      <c r="B59" s="16" t="s">
        <v>1</v>
      </c>
      <c r="C59" s="16" t="s">
        <v>2</v>
      </c>
      <c r="D59" s="17" t="s">
        <v>3</v>
      </c>
    </row>
    <row r="60" spans="1:4" ht="21.75" customHeight="1" thickBot="1">
      <c r="A60" s="18" t="s">
        <v>31</v>
      </c>
      <c r="B60" s="19" t="s">
        <v>4</v>
      </c>
      <c r="C60" s="20" t="s">
        <v>10</v>
      </c>
      <c r="D60" s="21" t="s">
        <v>44</v>
      </c>
    </row>
    <row r="61" spans="1:4" ht="19.5" customHeight="1" thickBot="1">
      <c r="A61" s="18" t="s">
        <v>32</v>
      </c>
      <c r="B61" s="22" t="s">
        <v>6</v>
      </c>
      <c r="C61" s="20" t="s">
        <v>5</v>
      </c>
      <c r="D61" s="23" t="s">
        <v>24</v>
      </c>
    </row>
    <row r="62" spans="1:4" ht="32.25" thickBot="1">
      <c r="A62" s="18" t="s">
        <v>33</v>
      </c>
      <c r="B62" s="22" t="s">
        <v>11</v>
      </c>
      <c r="C62" s="20" t="s">
        <v>7</v>
      </c>
      <c r="D62" s="39">
        <v>131026.86779661018</v>
      </c>
    </row>
    <row r="63" spans="1:4" ht="15.75">
      <c r="A63" s="30"/>
      <c r="B63" s="30"/>
      <c r="C63" s="31"/>
      <c r="D63" s="33"/>
    </row>
    <row r="64" spans="1:4" ht="15.75">
      <c r="A64" s="30"/>
      <c r="B64" s="30" t="s">
        <v>43</v>
      </c>
      <c r="C64" s="31"/>
      <c r="D64" s="33"/>
    </row>
    <row r="65" spans="1:4" ht="15.75" hidden="1">
      <c r="A65" s="30"/>
      <c r="B65" s="30"/>
      <c r="C65" s="31"/>
      <c r="D65" s="32">
        <f>D62+D58+D54+D50+D46+D42+D38+D34+D30+D26+D22+D18+D14+D10+D6</f>
        <v>5358032.111864407</v>
      </c>
    </row>
    <row r="66" ht="15" hidden="1"/>
    <row r="67" spans="3:4" ht="15.75" hidden="1">
      <c r="C67" s="3" t="s">
        <v>35</v>
      </c>
      <c r="D67" s="32">
        <f>6438.5*38.55/1.18+6438.5*40.16*11/1.18+6397.1*39.41/1.18+6397.1*41*11/1.18+D46</f>
        <v>5286923.920338984</v>
      </c>
    </row>
    <row r="68" ht="15" hidden="1"/>
    <row r="69" ht="15" hidden="1">
      <c r="D69" s="43">
        <f>D65-D67</f>
        <v>71108.19152542297</v>
      </c>
    </row>
    <row r="70" ht="15" hidden="1"/>
  </sheetData>
  <sheetProtection/>
  <mergeCells count="1">
    <mergeCell ref="A1:D1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portrait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71"/>
  <sheetViews>
    <sheetView view="pageBreakPreview" zoomScaleSheetLayoutView="100" zoomScalePageLayoutView="0" workbookViewId="0" topLeftCell="A52">
      <selection activeCell="D66" sqref="D66"/>
    </sheetView>
  </sheetViews>
  <sheetFormatPr defaultColWidth="9.140625" defaultRowHeight="15"/>
  <cols>
    <col min="1" max="1" width="7.28125" style="1" bestFit="1" customWidth="1"/>
    <col min="2" max="2" width="56.421875" style="1" customWidth="1"/>
    <col min="3" max="3" width="17.140625" style="3" customWidth="1"/>
    <col min="4" max="4" width="94.140625" style="2" customWidth="1"/>
    <col min="6" max="6" width="13.140625" style="0" customWidth="1"/>
  </cols>
  <sheetData>
    <row r="1" spans="1:4" ht="60.75" customHeight="1">
      <c r="A1" s="44" t="s">
        <v>34</v>
      </c>
      <c r="B1" s="44"/>
      <c r="C1" s="44"/>
      <c r="D1" s="44"/>
    </row>
    <row r="2" spans="1:4" ht="16.5" thickBot="1">
      <c r="A2" s="11"/>
      <c r="B2" s="12" t="s">
        <v>41</v>
      </c>
      <c r="C2" s="13"/>
      <c r="D2" s="14"/>
    </row>
    <row r="3" spans="1:4" ht="16.5" thickBot="1">
      <c r="A3" s="15" t="s">
        <v>0</v>
      </c>
      <c r="B3" s="16" t="s">
        <v>1</v>
      </c>
      <c r="C3" s="16" t="s">
        <v>2</v>
      </c>
      <c r="D3" s="17" t="s">
        <v>3</v>
      </c>
    </row>
    <row r="4" spans="1:4" ht="30" customHeight="1" thickBot="1">
      <c r="A4" s="18" t="s">
        <v>31</v>
      </c>
      <c r="B4" s="19" t="s">
        <v>4</v>
      </c>
      <c r="C4" s="20" t="s">
        <v>10</v>
      </c>
      <c r="D4" s="21" t="s">
        <v>44</v>
      </c>
    </row>
    <row r="5" spans="1:4" ht="35.25" customHeight="1" thickBot="1">
      <c r="A5" s="18" t="s">
        <v>32</v>
      </c>
      <c r="B5" s="22" t="s">
        <v>6</v>
      </c>
      <c r="C5" s="20" t="s">
        <v>5</v>
      </c>
      <c r="D5" s="23" t="s">
        <v>12</v>
      </c>
    </row>
    <row r="6" spans="1:4" ht="26.25" customHeight="1" thickBot="1">
      <c r="A6" s="18" t="s">
        <v>33</v>
      </c>
      <c r="B6" s="22" t="s">
        <v>11</v>
      </c>
      <c r="C6" s="20" t="s">
        <v>7</v>
      </c>
      <c r="D6" s="39">
        <v>520851.52838983055</v>
      </c>
    </row>
    <row r="7" spans="1:4" ht="16.5" thickBot="1">
      <c r="A7" s="15" t="s">
        <v>0</v>
      </c>
      <c r="B7" s="16" t="s">
        <v>1</v>
      </c>
      <c r="C7" s="16" t="s">
        <v>2</v>
      </c>
      <c r="D7" s="17" t="s">
        <v>3</v>
      </c>
    </row>
    <row r="8" spans="1:4" ht="21" customHeight="1" thickBot="1">
      <c r="A8" s="18" t="s">
        <v>31</v>
      </c>
      <c r="B8" s="19" t="s">
        <v>4</v>
      </c>
      <c r="C8" s="20" t="s">
        <v>10</v>
      </c>
      <c r="D8" s="21" t="s">
        <v>44</v>
      </c>
    </row>
    <row r="9" spans="1:4" ht="25.5" customHeight="1" thickBot="1">
      <c r="A9" s="18" t="s">
        <v>32</v>
      </c>
      <c r="B9" s="22" t="s">
        <v>6</v>
      </c>
      <c r="C9" s="20" t="s">
        <v>5</v>
      </c>
      <c r="D9" s="23" t="s">
        <v>13</v>
      </c>
    </row>
    <row r="10" spans="1:4" ht="32.25" thickBot="1">
      <c r="A10" s="18" t="s">
        <v>33</v>
      </c>
      <c r="B10" s="22" t="s">
        <v>11</v>
      </c>
      <c r="C10" s="20" t="s">
        <v>7</v>
      </c>
      <c r="D10" s="39">
        <v>256091.45669491525</v>
      </c>
    </row>
    <row r="11" spans="1:4" ht="16.5" thickBot="1">
      <c r="A11" s="15" t="s">
        <v>0</v>
      </c>
      <c r="B11" s="16" t="s">
        <v>1</v>
      </c>
      <c r="C11" s="16" t="s">
        <v>2</v>
      </c>
      <c r="D11" s="17" t="s">
        <v>3</v>
      </c>
    </row>
    <row r="12" spans="1:4" ht="24.75" customHeight="1" thickBot="1">
      <c r="A12" s="18" t="s">
        <v>31</v>
      </c>
      <c r="B12" s="19" t="s">
        <v>4</v>
      </c>
      <c r="C12" s="20" t="s">
        <v>10</v>
      </c>
      <c r="D12" s="21" t="s">
        <v>44</v>
      </c>
    </row>
    <row r="13" spans="1:4" ht="17.25" customHeight="1" thickBot="1">
      <c r="A13" s="18" t="s">
        <v>32</v>
      </c>
      <c r="B13" s="22" t="s">
        <v>6</v>
      </c>
      <c r="C13" s="20" t="s">
        <v>5</v>
      </c>
      <c r="D13" s="23" t="s">
        <v>14</v>
      </c>
    </row>
    <row r="14" spans="1:4" ht="20.25" customHeight="1" thickBot="1">
      <c r="A14" s="18" t="s">
        <v>33</v>
      </c>
      <c r="B14" s="22" t="s">
        <v>11</v>
      </c>
      <c r="C14" s="20" t="s">
        <v>7</v>
      </c>
      <c r="D14" s="39">
        <v>341161.4242372881</v>
      </c>
    </row>
    <row r="15" spans="1:4" ht="16.5" thickBot="1">
      <c r="A15" s="15" t="s">
        <v>0</v>
      </c>
      <c r="B15" s="16" t="s">
        <v>1</v>
      </c>
      <c r="C15" s="16" t="s">
        <v>2</v>
      </c>
      <c r="D15" s="17" t="s">
        <v>3</v>
      </c>
    </row>
    <row r="16" spans="1:4" ht="24" customHeight="1" thickBot="1">
      <c r="A16" s="18" t="s">
        <v>31</v>
      </c>
      <c r="B16" s="19" t="s">
        <v>4</v>
      </c>
      <c r="C16" s="20" t="s">
        <v>10</v>
      </c>
      <c r="D16" s="21" t="s">
        <v>44</v>
      </c>
    </row>
    <row r="17" spans="1:4" ht="24.75" customHeight="1" thickBot="1">
      <c r="A17" s="18" t="s">
        <v>32</v>
      </c>
      <c r="B17" s="22" t="s">
        <v>6</v>
      </c>
      <c r="C17" s="20" t="s">
        <v>5</v>
      </c>
      <c r="D17" s="23" t="s">
        <v>15</v>
      </c>
    </row>
    <row r="18" spans="1:4" ht="32.25" thickBot="1">
      <c r="A18" s="18" t="s">
        <v>33</v>
      </c>
      <c r="B18" s="22" t="s">
        <v>11</v>
      </c>
      <c r="C18" s="20" t="s">
        <v>7</v>
      </c>
      <c r="D18" s="39">
        <v>254622.19991525426</v>
      </c>
    </row>
    <row r="19" spans="1:4" ht="16.5" thickBot="1">
      <c r="A19" s="15" t="s">
        <v>0</v>
      </c>
      <c r="B19" s="16" t="s">
        <v>1</v>
      </c>
      <c r="C19" s="16" t="s">
        <v>2</v>
      </c>
      <c r="D19" s="17" t="s">
        <v>3</v>
      </c>
    </row>
    <row r="20" spans="1:4" ht="23.25" customHeight="1" thickBot="1">
      <c r="A20" s="18" t="s">
        <v>31</v>
      </c>
      <c r="B20" s="19" t="s">
        <v>4</v>
      </c>
      <c r="C20" s="20" t="s">
        <v>10</v>
      </c>
      <c r="D20" s="21" t="s">
        <v>44</v>
      </c>
    </row>
    <row r="21" spans="1:4" ht="35.25" customHeight="1" thickBot="1">
      <c r="A21" s="18" t="s">
        <v>32</v>
      </c>
      <c r="B21" s="22" t="s">
        <v>6</v>
      </c>
      <c r="C21" s="20" t="s">
        <v>5</v>
      </c>
      <c r="D21" s="23" t="s">
        <v>16</v>
      </c>
    </row>
    <row r="22" spans="1:4" ht="32.25" thickBot="1">
      <c r="A22" s="18" t="s">
        <v>33</v>
      </c>
      <c r="B22" s="22" t="s">
        <v>11</v>
      </c>
      <c r="C22" s="20" t="s">
        <v>7</v>
      </c>
      <c r="D22" s="39">
        <v>77135.9809322034</v>
      </c>
    </row>
    <row r="23" spans="1:4" ht="16.5" thickBot="1">
      <c r="A23" s="15" t="s">
        <v>0</v>
      </c>
      <c r="B23" s="16" t="s">
        <v>1</v>
      </c>
      <c r="C23" s="16" t="s">
        <v>2</v>
      </c>
      <c r="D23" s="17" t="s">
        <v>3</v>
      </c>
    </row>
    <row r="24" spans="1:4" ht="32.25" thickBot="1">
      <c r="A24" s="18" t="s">
        <v>31</v>
      </c>
      <c r="B24" s="19" t="s">
        <v>4</v>
      </c>
      <c r="C24" s="20" t="s">
        <v>10</v>
      </c>
      <c r="D24" s="21" t="s">
        <v>44</v>
      </c>
    </row>
    <row r="25" spans="1:4" ht="30.75" customHeight="1" thickBot="1">
      <c r="A25" s="18" t="s">
        <v>32</v>
      </c>
      <c r="B25" s="22" t="s">
        <v>6</v>
      </c>
      <c r="C25" s="20" t="s">
        <v>5</v>
      </c>
      <c r="D25" s="23" t="s">
        <v>19</v>
      </c>
    </row>
    <row r="26" spans="1:4" ht="32.25" thickBot="1">
      <c r="A26" s="18" t="s">
        <v>33</v>
      </c>
      <c r="B26" s="22" t="s">
        <v>11</v>
      </c>
      <c r="C26" s="20" t="s">
        <v>7</v>
      </c>
      <c r="D26" s="39">
        <v>1101795.6590677965</v>
      </c>
    </row>
    <row r="27" spans="1:4" ht="16.5" thickBot="1">
      <c r="A27" s="15" t="s">
        <v>0</v>
      </c>
      <c r="B27" s="16" t="s">
        <v>1</v>
      </c>
      <c r="C27" s="16" t="s">
        <v>2</v>
      </c>
      <c r="D27" s="17" t="s">
        <v>3</v>
      </c>
    </row>
    <row r="28" spans="1:4" ht="27" customHeight="1" thickBot="1">
      <c r="A28" s="18" t="s">
        <v>31</v>
      </c>
      <c r="B28" s="19" t="s">
        <v>4</v>
      </c>
      <c r="C28" s="20" t="s">
        <v>10</v>
      </c>
      <c r="D28" s="21" t="s">
        <v>44</v>
      </c>
    </row>
    <row r="29" spans="1:4" ht="31.5" customHeight="1" thickBot="1">
      <c r="A29" s="18" t="s">
        <v>32</v>
      </c>
      <c r="B29" s="22" t="s">
        <v>6</v>
      </c>
      <c r="C29" s="20" t="s">
        <v>5</v>
      </c>
      <c r="D29" s="23" t="s">
        <v>23</v>
      </c>
    </row>
    <row r="30" spans="1:4" ht="32.25" thickBot="1">
      <c r="A30" s="18" t="s">
        <v>33</v>
      </c>
      <c r="B30" s="22" t="s">
        <v>11</v>
      </c>
      <c r="C30" s="20" t="s">
        <v>7</v>
      </c>
      <c r="D30" s="39">
        <v>990132.1438135592</v>
      </c>
    </row>
    <row r="31" spans="1:4" ht="16.5" thickBot="1">
      <c r="A31" s="15" t="s">
        <v>0</v>
      </c>
      <c r="B31" s="16" t="s">
        <v>1</v>
      </c>
      <c r="C31" s="16" t="s">
        <v>2</v>
      </c>
      <c r="D31" s="17" t="s">
        <v>3</v>
      </c>
    </row>
    <row r="32" spans="1:4" ht="24.75" customHeight="1" thickBot="1">
      <c r="A32" s="18" t="s">
        <v>31</v>
      </c>
      <c r="B32" s="19" t="s">
        <v>4</v>
      </c>
      <c r="C32" s="20" t="s">
        <v>10</v>
      </c>
      <c r="D32" s="21" t="s">
        <v>44</v>
      </c>
    </row>
    <row r="33" spans="1:4" ht="28.5" customHeight="1" thickBot="1">
      <c r="A33" s="18" t="s">
        <v>32</v>
      </c>
      <c r="B33" s="22" t="s">
        <v>6</v>
      </c>
      <c r="C33" s="20" t="s">
        <v>5</v>
      </c>
      <c r="D33" s="23" t="s">
        <v>20</v>
      </c>
    </row>
    <row r="34" spans="1:4" ht="25.5" customHeight="1" thickBot="1">
      <c r="A34" s="18" t="s">
        <v>33</v>
      </c>
      <c r="B34" s="22" t="s">
        <v>11</v>
      </c>
      <c r="C34" s="20" t="s">
        <v>7</v>
      </c>
      <c r="D34" s="39">
        <v>29972.838305084748</v>
      </c>
    </row>
    <row r="35" spans="1:6" ht="16.5" thickBot="1">
      <c r="A35" s="15" t="s">
        <v>0</v>
      </c>
      <c r="B35" s="16" t="s">
        <v>1</v>
      </c>
      <c r="C35" s="16" t="s">
        <v>2</v>
      </c>
      <c r="D35" s="17" t="s">
        <v>3</v>
      </c>
      <c r="F35" s="4"/>
    </row>
    <row r="36" spans="1:4" ht="27.75" customHeight="1" thickBot="1">
      <c r="A36" s="18" t="s">
        <v>31</v>
      </c>
      <c r="B36" s="19" t="s">
        <v>4</v>
      </c>
      <c r="C36" s="20" t="s">
        <v>10</v>
      </c>
      <c r="D36" s="21" t="s">
        <v>44</v>
      </c>
    </row>
    <row r="37" spans="1:4" ht="32.25" customHeight="1" thickBot="1">
      <c r="A37" s="18" t="s">
        <v>32</v>
      </c>
      <c r="B37" s="22" t="s">
        <v>6</v>
      </c>
      <c r="C37" s="20" t="s">
        <v>5</v>
      </c>
      <c r="D37" s="23" t="s">
        <v>21</v>
      </c>
    </row>
    <row r="38" spans="1:4" ht="27" customHeight="1" thickBot="1">
      <c r="A38" s="18" t="s">
        <v>33</v>
      </c>
      <c r="B38" s="22" t="s">
        <v>11</v>
      </c>
      <c r="C38" s="20" t="s">
        <v>7</v>
      </c>
      <c r="D38" s="39">
        <v>1128683.058135593</v>
      </c>
    </row>
    <row r="39" spans="1:4" ht="16.5" thickBot="1">
      <c r="A39" s="15" t="s">
        <v>0</v>
      </c>
      <c r="B39" s="16" t="s">
        <v>1</v>
      </c>
      <c r="C39" s="16" t="s">
        <v>2</v>
      </c>
      <c r="D39" s="17" t="s">
        <v>3</v>
      </c>
    </row>
    <row r="40" spans="1:4" ht="25.5" customHeight="1" thickBot="1">
      <c r="A40" s="18" t="s">
        <v>31</v>
      </c>
      <c r="B40" s="19" t="s">
        <v>4</v>
      </c>
      <c r="C40" s="20" t="s">
        <v>10</v>
      </c>
      <c r="D40" s="21" t="s">
        <v>44</v>
      </c>
    </row>
    <row r="41" spans="1:4" ht="26.25" customHeight="1" thickBot="1">
      <c r="A41" s="18" t="s">
        <v>32</v>
      </c>
      <c r="B41" s="22" t="s">
        <v>6</v>
      </c>
      <c r="C41" s="20" t="s">
        <v>5</v>
      </c>
      <c r="D41" s="23" t="s">
        <v>18</v>
      </c>
    </row>
    <row r="42" spans="1:4" ht="27" customHeight="1" thickBot="1">
      <c r="A42" s="18" t="s">
        <v>33</v>
      </c>
      <c r="B42" s="22" t="s">
        <v>11</v>
      </c>
      <c r="C42" s="20" t="s">
        <v>7</v>
      </c>
      <c r="D42" s="39">
        <v>346009.9716101695</v>
      </c>
    </row>
    <row r="43" spans="1:4" ht="27" customHeight="1" thickBot="1">
      <c r="A43" s="15" t="s">
        <v>0</v>
      </c>
      <c r="B43" s="16" t="s">
        <v>1</v>
      </c>
      <c r="C43" s="16" t="s">
        <v>2</v>
      </c>
      <c r="D43" s="17" t="s">
        <v>3</v>
      </c>
    </row>
    <row r="44" spans="1:4" ht="26.25" customHeight="1" thickBot="1">
      <c r="A44" s="18" t="s">
        <v>31</v>
      </c>
      <c r="B44" s="19" t="s">
        <v>4</v>
      </c>
      <c r="C44" s="20" t="s">
        <v>10</v>
      </c>
      <c r="D44" s="21" t="s">
        <v>44</v>
      </c>
    </row>
    <row r="45" spans="1:4" ht="22.5" customHeight="1" thickBot="1">
      <c r="A45" s="18" t="s">
        <v>32</v>
      </c>
      <c r="B45" s="22" t="s">
        <v>6</v>
      </c>
      <c r="C45" s="20" t="s">
        <v>5</v>
      </c>
      <c r="D45" s="23" t="s">
        <v>8</v>
      </c>
    </row>
    <row r="46" spans="1:4" ht="32.25" thickBot="1">
      <c r="A46" s="18" t="s">
        <v>33</v>
      </c>
      <c r="B46" s="22" t="s">
        <v>11</v>
      </c>
      <c r="C46" s="20" t="s">
        <v>7</v>
      </c>
      <c r="D46" s="24">
        <f>4794.43</f>
        <v>4794.43</v>
      </c>
    </row>
    <row r="47" spans="1:4" ht="16.5" thickBot="1">
      <c r="A47" s="15" t="s">
        <v>0</v>
      </c>
      <c r="B47" s="16" t="s">
        <v>1</v>
      </c>
      <c r="C47" s="16" t="s">
        <v>2</v>
      </c>
      <c r="D47" s="17" t="s">
        <v>3</v>
      </c>
    </row>
    <row r="48" spans="1:4" ht="32.25" thickBot="1">
      <c r="A48" s="18" t="s">
        <v>31</v>
      </c>
      <c r="B48" s="19" t="s">
        <v>4</v>
      </c>
      <c r="C48" s="20" t="s">
        <v>10</v>
      </c>
      <c r="D48" s="21" t="s">
        <v>44</v>
      </c>
    </row>
    <row r="49" spans="1:4" ht="24.75" customHeight="1" thickBot="1">
      <c r="A49" s="18" t="s">
        <v>32</v>
      </c>
      <c r="B49" s="22" t="s">
        <v>6</v>
      </c>
      <c r="C49" s="20" t="s">
        <v>5</v>
      </c>
      <c r="D49" s="23" t="s">
        <v>17</v>
      </c>
    </row>
    <row r="50" spans="1:4" ht="22.5" customHeight="1" thickBot="1">
      <c r="A50" s="18" t="s">
        <v>33</v>
      </c>
      <c r="B50" s="22" t="s">
        <v>11</v>
      </c>
      <c r="C50" s="20" t="s">
        <v>7</v>
      </c>
      <c r="D50" s="39">
        <v>587702.7118644068</v>
      </c>
    </row>
    <row r="51" spans="1:4" ht="16.5" thickBot="1">
      <c r="A51" s="15" t="s">
        <v>0</v>
      </c>
      <c r="B51" s="16" t="s">
        <v>1</v>
      </c>
      <c r="C51" s="16" t="s">
        <v>2</v>
      </c>
      <c r="D51" s="17" t="s">
        <v>3</v>
      </c>
    </row>
    <row r="52" spans="1:4" ht="32.25" thickBot="1">
      <c r="A52" s="18" t="s">
        <v>31</v>
      </c>
      <c r="B52" s="19" t="s">
        <v>4</v>
      </c>
      <c r="C52" s="20" t="s">
        <v>10</v>
      </c>
      <c r="D52" s="21" t="s">
        <v>44</v>
      </c>
    </row>
    <row r="53" spans="1:4" ht="34.5" customHeight="1" thickBot="1">
      <c r="A53" s="18" t="s">
        <v>32</v>
      </c>
      <c r="B53" s="22" t="s">
        <v>6</v>
      </c>
      <c r="C53" s="20" t="s">
        <v>5</v>
      </c>
      <c r="D53" s="23" t="s">
        <v>27</v>
      </c>
    </row>
    <row r="54" spans="1:4" ht="24.75" customHeight="1" thickBot="1">
      <c r="A54" s="18" t="s">
        <v>33</v>
      </c>
      <c r="B54" s="22" t="s">
        <v>11</v>
      </c>
      <c r="C54" s="20" t="s">
        <v>7</v>
      </c>
      <c r="D54" s="39">
        <v>33499.05457627119</v>
      </c>
    </row>
    <row r="55" spans="1:4" ht="16.5" thickBot="1">
      <c r="A55" s="15" t="s">
        <v>0</v>
      </c>
      <c r="B55" s="16" t="s">
        <v>1</v>
      </c>
      <c r="C55" s="16" t="s">
        <v>2</v>
      </c>
      <c r="D55" s="17" t="s">
        <v>3</v>
      </c>
    </row>
    <row r="56" spans="1:4" ht="27" customHeight="1" thickBot="1">
      <c r="A56" s="18" t="s">
        <v>31</v>
      </c>
      <c r="B56" s="19" t="s">
        <v>4</v>
      </c>
      <c r="C56" s="20" t="s">
        <v>10</v>
      </c>
      <c r="D56" s="21" t="s">
        <v>44</v>
      </c>
    </row>
    <row r="57" spans="1:4" ht="30" customHeight="1" thickBot="1">
      <c r="A57" s="18" t="s">
        <v>32</v>
      </c>
      <c r="B57" s="22" t="s">
        <v>6</v>
      </c>
      <c r="C57" s="20" t="s">
        <v>5</v>
      </c>
      <c r="D57" s="23" t="s">
        <v>22</v>
      </c>
    </row>
    <row r="58" spans="1:4" ht="24.75" customHeight="1" thickBot="1">
      <c r="A58" s="18" t="s">
        <v>33</v>
      </c>
      <c r="B58" s="22" t="s">
        <v>11</v>
      </c>
      <c r="C58" s="20" t="s">
        <v>7</v>
      </c>
      <c r="D58" s="39">
        <v>220829.29398305085</v>
      </c>
    </row>
    <row r="59" spans="1:4" ht="16.5" thickBot="1">
      <c r="A59" s="15" t="s">
        <v>0</v>
      </c>
      <c r="B59" s="16" t="s">
        <v>1</v>
      </c>
      <c r="C59" s="16" t="s">
        <v>2</v>
      </c>
      <c r="D59" s="17" t="s">
        <v>3</v>
      </c>
    </row>
    <row r="60" spans="1:4" ht="30.75" customHeight="1" thickBot="1">
      <c r="A60" s="18" t="s">
        <v>31</v>
      </c>
      <c r="B60" s="19" t="s">
        <v>4</v>
      </c>
      <c r="C60" s="20" t="s">
        <v>10</v>
      </c>
      <c r="D60" s="21" t="s">
        <v>44</v>
      </c>
    </row>
    <row r="61" spans="1:4" ht="33" customHeight="1" thickBot="1">
      <c r="A61" s="18" t="s">
        <v>32</v>
      </c>
      <c r="B61" s="22" t="s">
        <v>6</v>
      </c>
      <c r="C61" s="20" t="s">
        <v>5</v>
      </c>
      <c r="D61" s="23" t="s">
        <v>24</v>
      </c>
    </row>
    <row r="62" spans="1:4" ht="24.75" customHeight="1" thickBot="1">
      <c r="A62" s="18" t="s">
        <v>33</v>
      </c>
      <c r="B62" s="22" t="s">
        <v>11</v>
      </c>
      <c r="C62" s="20" t="s">
        <v>7</v>
      </c>
      <c r="D62" s="39">
        <v>70965.10245762713</v>
      </c>
    </row>
    <row r="63" spans="1:4" ht="16.5" thickBot="1">
      <c r="A63" s="15" t="s">
        <v>0</v>
      </c>
      <c r="B63" s="16" t="s">
        <v>1</v>
      </c>
      <c r="C63" s="16" t="s">
        <v>2</v>
      </c>
      <c r="D63" s="17" t="s">
        <v>3</v>
      </c>
    </row>
    <row r="64" spans="1:4" ht="26.25" customHeight="1" thickBot="1">
      <c r="A64" s="18" t="s">
        <v>31</v>
      </c>
      <c r="B64" s="19" t="s">
        <v>4</v>
      </c>
      <c r="C64" s="20" t="s">
        <v>10</v>
      </c>
      <c r="D64" s="21" t="s">
        <v>44</v>
      </c>
    </row>
    <row r="65" spans="1:4" ht="29.25" customHeight="1" thickBot="1">
      <c r="A65" s="18" t="s">
        <v>32</v>
      </c>
      <c r="B65" s="22" t="s">
        <v>6</v>
      </c>
      <c r="C65" s="20" t="s">
        <v>5</v>
      </c>
      <c r="D65" s="23" t="s">
        <v>29</v>
      </c>
    </row>
    <row r="66" spans="1:4" ht="30.75" customHeight="1" thickBot="1">
      <c r="A66" s="18" t="s">
        <v>33</v>
      </c>
      <c r="B66" s="22" t="s">
        <v>11</v>
      </c>
      <c r="C66" s="20" t="s">
        <v>7</v>
      </c>
      <c r="D66" s="39">
        <v>161471.32008474576</v>
      </c>
    </row>
    <row r="67" spans="1:4" ht="15.75">
      <c r="A67" s="34"/>
      <c r="B67" s="35"/>
      <c r="C67" s="36"/>
      <c r="D67" s="37"/>
    </row>
    <row r="68" spans="1:4" ht="15.75">
      <c r="A68" s="30"/>
      <c r="B68" s="30" t="s">
        <v>43</v>
      </c>
      <c r="C68" s="31"/>
      <c r="D68" s="33"/>
    </row>
    <row r="69" spans="1:4" ht="15.75" hidden="1">
      <c r="A69" s="30"/>
      <c r="B69" s="30"/>
      <c r="C69" s="31"/>
      <c r="D69" s="32">
        <f>D62+D58+D54+D50+D46+D42+D38+D34+D30+D26+D22+D18+D14+D10+D6+D66</f>
        <v>6125718.174067796</v>
      </c>
    </row>
    <row r="70" ht="15" hidden="1"/>
    <row r="71" spans="3:4" ht="15.75" hidden="1">
      <c r="C71" s="3" t="s">
        <v>35</v>
      </c>
      <c r="D71" s="32">
        <f>17337.23*33.91/1.18+17337.23*34.79*11/1.18+D46</f>
        <v>6125718.174067797</v>
      </c>
    </row>
    <row r="72" ht="15" hidden="1"/>
    <row r="73" ht="15" hidden="1"/>
  </sheetData>
  <sheetProtection/>
  <mergeCells count="1">
    <mergeCell ref="A1:D1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portrait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75"/>
  <sheetViews>
    <sheetView view="pageBreakPreview" zoomScaleSheetLayoutView="100" zoomScalePageLayoutView="0" workbookViewId="0" topLeftCell="A55">
      <selection activeCell="D66" sqref="D66"/>
    </sheetView>
  </sheetViews>
  <sheetFormatPr defaultColWidth="9.140625" defaultRowHeight="15"/>
  <cols>
    <col min="1" max="1" width="7.28125" style="1" bestFit="1" customWidth="1"/>
    <col min="2" max="2" width="52.28125" style="1" customWidth="1"/>
    <col min="3" max="3" width="13.140625" style="3" customWidth="1"/>
    <col min="4" max="4" width="90.8515625" style="2" customWidth="1"/>
    <col min="6" max="6" width="13.140625" style="0" customWidth="1"/>
  </cols>
  <sheetData>
    <row r="1" spans="1:4" ht="34.5" customHeight="1">
      <c r="A1" s="44" t="s">
        <v>34</v>
      </c>
      <c r="B1" s="44"/>
      <c r="C1" s="44"/>
      <c r="D1" s="44"/>
    </row>
    <row r="2" spans="1:4" ht="24.75" customHeight="1" thickBot="1">
      <c r="A2" s="11"/>
      <c r="B2" s="12" t="s">
        <v>42</v>
      </c>
      <c r="C2" s="13"/>
      <c r="D2" s="14"/>
    </row>
    <row r="3" spans="1:4" ht="16.5" thickBot="1">
      <c r="A3" s="15" t="s">
        <v>0</v>
      </c>
      <c r="B3" s="16" t="s">
        <v>1</v>
      </c>
      <c r="C3" s="16" t="s">
        <v>2</v>
      </c>
      <c r="D3" s="17" t="s">
        <v>3</v>
      </c>
    </row>
    <row r="4" spans="1:4" ht="25.5" customHeight="1" thickBot="1">
      <c r="A4" s="18" t="s">
        <v>31</v>
      </c>
      <c r="B4" s="19" t="s">
        <v>4</v>
      </c>
      <c r="C4" s="20" t="s">
        <v>10</v>
      </c>
      <c r="D4" s="21" t="s">
        <v>44</v>
      </c>
    </row>
    <row r="5" spans="1:4" ht="25.5" customHeight="1" thickBot="1">
      <c r="A5" s="18" t="s">
        <v>32</v>
      </c>
      <c r="B5" s="22" t="s">
        <v>6</v>
      </c>
      <c r="C5" s="20" t="s">
        <v>5</v>
      </c>
      <c r="D5" s="23" t="s">
        <v>12</v>
      </c>
    </row>
    <row r="6" spans="1:4" ht="25.5" customHeight="1" thickBot="1">
      <c r="A6" s="18" t="s">
        <v>33</v>
      </c>
      <c r="B6" s="22" t="s">
        <v>11</v>
      </c>
      <c r="C6" s="20" t="s">
        <v>7</v>
      </c>
      <c r="D6" s="39">
        <v>2443086.770338983</v>
      </c>
    </row>
    <row r="7" spans="1:4" ht="16.5" thickBot="1">
      <c r="A7" s="15" t="s">
        <v>0</v>
      </c>
      <c r="B7" s="16" t="s">
        <v>1</v>
      </c>
      <c r="C7" s="16" t="s">
        <v>2</v>
      </c>
      <c r="D7" s="17" t="s">
        <v>3</v>
      </c>
    </row>
    <row r="8" spans="1:4" ht="31.5" customHeight="1" thickBot="1">
      <c r="A8" s="18" t="s">
        <v>31</v>
      </c>
      <c r="B8" s="19" t="s">
        <v>4</v>
      </c>
      <c r="C8" s="20" t="s">
        <v>10</v>
      </c>
      <c r="D8" s="21" t="s">
        <v>44</v>
      </c>
    </row>
    <row r="9" spans="1:4" ht="30" customHeight="1" thickBot="1">
      <c r="A9" s="18" t="s">
        <v>32</v>
      </c>
      <c r="B9" s="22" t="s">
        <v>6</v>
      </c>
      <c r="C9" s="20" t="s">
        <v>5</v>
      </c>
      <c r="D9" s="23" t="s">
        <v>13</v>
      </c>
    </row>
    <row r="10" spans="1:4" ht="24.75" customHeight="1" thickBot="1">
      <c r="A10" s="18" t="s">
        <v>33</v>
      </c>
      <c r="B10" s="22" t="s">
        <v>11</v>
      </c>
      <c r="C10" s="20" t="s">
        <v>7</v>
      </c>
      <c r="D10" s="39">
        <v>1032199.3220338983</v>
      </c>
    </row>
    <row r="11" spans="1:4" ht="16.5" thickBot="1">
      <c r="A11" s="15" t="s">
        <v>0</v>
      </c>
      <c r="B11" s="16" t="s">
        <v>1</v>
      </c>
      <c r="C11" s="16" t="s">
        <v>2</v>
      </c>
      <c r="D11" s="17" t="s">
        <v>3</v>
      </c>
    </row>
    <row r="12" spans="1:4" ht="27" customHeight="1" thickBot="1">
      <c r="A12" s="18" t="s">
        <v>31</v>
      </c>
      <c r="B12" s="19" t="s">
        <v>4</v>
      </c>
      <c r="C12" s="20" t="s">
        <v>10</v>
      </c>
      <c r="D12" s="21" t="s">
        <v>44</v>
      </c>
    </row>
    <row r="13" spans="1:4" ht="27" customHeight="1" thickBot="1">
      <c r="A13" s="18" t="s">
        <v>32</v>
      </c>
      <c r="B13" s="22" t="s">
        <v>6</v>
      </c>
      <c r="C13" s="20" t="s">
        <v>5</v>
      </c>
      <c r="D13" s="23" t="s">
        <v>14</v>
      </c>
    </row>
    <row r="14" spans="1:4" ht="24.75" customHeight="1" thickBot="1">
      <c r="A14" s="18" t="s">
        <v>33</v>
      </c>
      <c r="B14" s="22" t="s">
        <v>11</v>
      </c>
      <c r="C14" s="20" t="s">
        <v>7</v>
      </c>
      <c r="D14" s="39">
        <v>1178642.6008474575</v>
      </c>
    </row>
    <row r="15" spans="1:4" ht="16.5" thickBot="1">
      <c r="A15" s="15" t="s">
        <v>0</v>
      </c>
      <c r="B15" s="16" t="s">
        <v>1</v>
      </c>
      <c r="C15" s="16" t="s">
        <v>2</v>
      </c>
      <c r="D15" s="17" t="s">
        <v>3</v>
      </c>
    </row>
    <row r="16" spans="1:4" ht="30.75" customHeight="1" thickBot="1">
      <c r="A16" s="18" t="s">
        <v>31</v>
      </c>
      <c r="B16" s="19" t="s">
        <v>4</v>
      </c>
      <c r="C16" s="20" t="s">
        <v>10</v>
      </c>
      <c r="D16" s="21" t="s">
        <v>44</v>
      </c>
    </row>
    <row r="17" spans="1:4" ht="24.75" customHeight="1" thickBot="1">
      <c r="A17" s="18" t="s">
        <v>32</v>
      </c>
      <c r="B17" s="22" t="s">
        <v>6</v>
      </c>
      <c r="C17" s="20" t="s">
        <v>5</v>
      </c>
      <c r="D17" s="23" t="s">
        <v>15</v>
      </c>
    </row>
    <row r="18" spans="1:4" ht="26.25" customHeight="1" thickBot="1">
      <c r="A18" s="18" t="s">
        <v>33</v>
      </c>
      <c r="B18" s="22" t="s">
        <v>11</v>
      </c>
      <c r="C18" s="20" t="s">
        <v>7</v>
      </c>
      <c r="D18" s="39">
        <v>656736.8186440679</v>
      </c>
    </row>
    <row r="19" spans="1:4" ht="16.5" thickBot="1">
      <c r="A19" s="15" t="s">
        <v>0</v>
      </c>
      <c r="B19" s="16" t="s">
        <v>1</v>
      </c>
      <c r="C19" s="16" t="s">
        <v>2</v>
      </c>
      <c r="D19" s="17" t="s">
        <v>3</v>
      </c>
    </row>
    <row r="20" spans="1:4" ht="32.25" thickBot="1">
      <c r="A20" s="18" t="s">
        <v>31</v>
      </c>
      <c r="B20" s="19" t="s">
        <v>4</v>
      </c>
      <c r="C20" s="20" t="s">
        <v>10</v>
      </c>
      <c r="D20" s="21" t="s">
        <v>44</v>
      </c>
    </row>
    <row r="21" spans="1:4" ht="33" customHeight="1" thickBot="1">
      <c r="A21" s="18" t="s">
        <v>32</v>
      </c>
      <c r="B21" s="22" t="s">
        <v>6</v>
      </c>
      <c r="C21" s="20" t="s">
        <v>5</v>
      </c>
      <c r="D21" s="23" t="s">
        <v>16</v>
      </c>
    </row>
    <row r="22" spans="1:4" ht="32.25" thickBot="1">
      <c r="A22" s="18" t="s">
        <v>33</v>
      </c>
      <c r="B22" s="22" t="s">
        <v>11</v>
      </c>
      <c r="C22" s="20" t="s">
        <v>7</v>
      </c>
      <c r="D22" s="39">
        <v>338690.40254237293</v>
      </c>
    </row>
    <row r="23" spans="1:4" ht="16.5" thickBot="1">
      <c r="A23" s="15" t="s">
        <v>0</v>
      </c>
      <c r="B23" s="16" t="s">
        <v>1</v>
      </c>
      <c r="C23" s="16" t="s">
        <v>2</v>
      </c>
      <c r="D23" s="17" t="s">
        <v>3</v>
      </c>
    </row>
    <row r="24" spans="1:4" ht="21" customHeight="1" thickBot="1">
      <c r="A24" s="18" t="s">
        <v>31</v>
      </c>
      <c r="B24" s="19" t="s">
        <v>4</v>
      </c>
      <c r="C24" s="20" t="s">
        <v>10</v>
      </c>
      <c r="D24" s="21" t="s">
        <v>44</v>
      </c>
    </row>
    <row r="25" spans="1:4" ht="23.25" customHeight="1" thickBot="1">
      <c r="A25" s="18" t="s">
        <v>32</v>
      </c>
      <c r="B25" s="22" t="s">
        <v>6</v>
      </c>
      <c r="C25" s="20" t="s">
        <v>5</v>
      </c>
      <c r="D25" s="23" t="s">
        <v>19</v>
      </c>
    </row>
    <row r="26" spans="1:4" ht="32.25" thickBot="1">
      <c r="A26" s="18" t="s">
        <v>33</v>
      </c>
      <c r="B26" s="22" t="s">
        <v>11</v>
      </c>
      <c r="C26" s="20" t="s">
        <v>7</v>
      </c>
      <c r="D26" s="39">
        <v>4887463.789830509</v>
      </c>
    </row>
    <row r="27" spans="1:4" ht="16.5" thickBot="1">
      <c r="A27" s="15" t="s">
        <v>0</v>
      </c>
      <c r="B27" s="16" t="s">
        <v>1</v>
      </c>
      <c r="C27" s="16" t="s">
        <v>2</v>
      </c>
      <c r="D27" s="17" t="s">
        <v>3</v>
      </c>
    </row>
    <row r="28" spans="1:4" ht="30" customHeight="1" thickBot="1">
      <c r="A28" s="18" t="s">
        <v>31</v>
      </c>
      <c r="B28" s="19" t="s">
        <v>4</v>
      </c>
      <c r="C28" s="20" t="s">
        <v>10</v>
      </c>
      <c r="D28" s="21" t="s">
        <v>44</v>
      </c>
    </row>
    <row r="29" spans="1:4" ht="33" customHeight="1" thickBot="1">
      <c r="A29" s="18" t="s">
        <v>32</v>
      </c>
      <c r="B29" s="22" t="s">
        <v>6</v>
      </c>
      <c r="C29" s="20" t="s">
        <v>5</v>
      </c>
      <c r="D29" s="23" t="s">
        <v>23</v>
      </c>
    </row>
    <row r="30" spans="1:4" ht="32.25" thickBot="1">
      <c r="A30" s="18" t="s">
        <v>33</v>
      </c>
      <c r="B30" s="22" t="s">
        <v>11</v>
      </c>
      <c r="C30" s="20" t="s">
        <v>7</v>
      </c>
      <c r="D30" s="39">
        <v>4588771.111016949</v>
      </c>
    </row>
    <row r="31" spans="1:4" ht="16.5" thickBot="1">
      <c r="A31" s="15" t="s">
        <v>0</v>
      </c>
      <c r="B31" s="16" t="s">
        <v>1</v>
      </c>
      <c r="C31" s="16" t="s">
        <v>2</v>
      </c>
      <c r="D31" s="17" t="s">
        <v>3</v>
      </c>
    </row>
    <row r="32" spans="1:4" ht="27" customHeight="1" thickBot="1">
      <c r="A32" s="18" t="s">
        <v>31</v>
      </c>
      <c r="B32" s="19" t="s">
        <v>4</v>
      </c>
      <c r="C32" s="20" t="s">
        <v>10</v>
      </c>
      <c r="D32" s="21" t="s">
        <v>44</v>
      </c>
    </row>
    <row r="33" spans="1:4" ht="30" customHeight="1" thickBot="1">
      <c r="A33" s="18" t="s">
        <v>32</v>
      </c>
      <c r="B33" s="22" t="s">
        <v>6</v>
      </c>
      <c r="C33" s="20" t="s">
        <v>5</v>
      </c>
      <c r="D33" s="23" t="s">
        <v>20</v>
      </c>
    </row>
    <row r="34" spans="1:4" ht="27" customHeight="1" thickBot="1">
      <c r="A34" s="18" t="s">
        <v>33</v>
      </c>
      <c r="B34" s="22" t="s">
        <v>11</v>
      </c>
      <c r="C34" s="20" t="s">
        <v>7</v>
      </c>
      <c r="D34" s="39">
        <v>131605.41355932207</v>
      </c>
    </row>
    <row r="35" spans="1:6" ht="16.5" thickBot="1">
      <c r="A35" s="15" t="s">
        <v>0</v>
      </c>
      <c r="B35" s="16" t="s">
        <v>1</v>
      </c>
      <c r="C35" s="16" t="s">
        <v>2</v>
      </c>
      <c r="D35" s="17" t="s">
        <v>3</v>
      </c>
      <c r="F35" s="4"/>
    </row>
    <row r="36" spans="1:4" ht="32.25" thickBot="1">
      <c r="A36" s="18" t="s">
        <v>31</v>
      </c>
      <c r="B36" s="19" t="s">
        <v>4</v>
      </c>
      <c r="C36" s="20" t="s">
        <v>10</v>
      </c>
      <c r="D36" s="21" t="s">
        <v>44</v>
      </c>
    </row>
    <row r="37" spans="1:4" ht="22.5" customHeight="1" thickBot="1">
      <c r="A37" s="18" t="s">
        <v>32</v>
      </c>
      <c r="B37" s="22" t="s">
        <v>6</v>
      </c>
      <c r="C37" s="20" t="s">
        <v>5</v>
      </c>
      <c r="D37" s="23" t="s">
        <v>21</v>
      </c>
    </row>
    <row r="38" spans="1:4" ht="24.75" customHeight="1" thickBot="1">
      <c r="A38" s="18" t="s">
        <v>33</v>
      </c>
      <c r="B38" s="22" t="s">
        <v>11</v>
      </c>
      <c r="C38" s="20" t="s">
        <v>7</v>
      </c>
      <c r="D38" s="39">
        <v>4955846.994915254</v>
      </c>
    </row>
    <row r="39" spans="1:4" ht="16.5" thickBot="1">
      <c r="A39" s="15" t="s">
        <v>0</v>
      </c>
      <c r="B39" s="16" t="s">
        <v>1</v>
      </c>
      <c r="C39" s="16" t="s">
        <v>2</v>
      </c>
      <c r="D39" s="17" t="s">
        <v>3</v>
      </c>
    </row>
    <row r="40" spans="1:4" ht="18" customHeight="1" thickBot="1">
      <c r="A40" s="18" t="s">
        <v>31</v>
      </c>
      <c r="B40" s="19" t="s">
        <v>4</v>
      </c>
      <c r="C40" s="20" t="s">
        <v>10</v>
      </c>
      <c r="D40" s="21" t="s">
        <v>44</v>
      </c>
    </row>
    <row r="41" spans="1:4" ht="32.25" thickBot="1">
      <c r="A41" s="18" t="s">
        <v>32</v>
      </c>
      <c r="B41" s="22" t="s">
        <v>6</v>
      </c>
      <c r="C41" s="20" t="s">
        <v>5</v>
      </c>
      <c r="D41" s="23" t="s">
        <v>18</v>
      </c>
    </row>
    <row r="42" spans="1:4" ht="26.25" customHeight="1" thickBot="1">
      <c r="A42" s="18" t="s">
        <v>33</v>
      </c>
      <c r="B42" s="22" t="s">
        <v>11</v>
      </c>
      <c r="C42" s="20" t="s">
        <v>7</v>
      </c>
      <c r="D42" s="39">
        <v>1519268.3771186438</v>
      </c>
    </row>
    <row r="43" spans="1:4" ht="16.5" thickBot="1">
      <c r="A43" s="15" t="s">
        <v>0</v>
      </c>
      <c r="B43" s="16" t="s">
        <v>1</v>
      </c>
      <c r="C43" s="16" t="s">
        <v>2</v>
      </c>
      <c r="D43" s="17" t="s">
        <v>3</v>
      </c>
    </row>
    <row r="44" spans="1:4" ht="26.25" customHeight="1" thickBot="1">
      <c r="A44" s="18" t="s">
        <v>31</v>
      </c>
      <c r="B44" s="19" t="s">
        <v>4</v>
      </c>
      <c r="C44" s="20" t="s">
        <v>10</v>
      </c>
      <c r="D44" s="21" t="s">
        <v>44</v>
      </c>
    </row>
    <row r="45" spans="1:4" ht="28.5" customHeight="1" thickBot="1">
      <c r="A45" s="18" t="s">
        <v>32</v>
      </c>
      <c r="B45" s="22" t="s">
        <v>6</v>
      </c>
      <c r="C45" s="20" t="s">
        <v>5</v>
      </c>
      <c r="D45" s="23" t="s">
        <v>8</v>
      </c>
    </row>
    <row r="46" spans="1:4" ht="32.25" thickBot="1">
      <c r="A46" s="18" t="s">
        <v>33</v>
      </c>
      <c r="B46" s="22" t="s">
        <v>11</v>
      </c>
      <c r="C46" s="20" t="s">
        <v>7</v>
      </c>
      <c r="D46" s="39">
        <f>11649.6</f>
        <v>11649.6</v>
      </c>
    </row>
    <row r="47" spans="1:4" ht="16.5" thickBot="1">
      <c r="A47" s="15" t="s">
        <v>0</v>
      </c>
      <c r="B47" s="16" t="s">
        <v>1</v>
      </c>
      <c r="C47" s="16" t="s">
        <v>2</v>
      </c>
      <c r="D47" s="17" t="s">
        <v>3</v>
      </c>
    </row>
    <row r="48" spans="1:4" ht="24" customHeight="1" thickBot="1">
      <c r="A48" s="18" t="s">
        <v>31</v>
      </c>
      <c r="B48" s="19" t="s">
        <v>4</v>
      </c>
      <c r="C48" s="20" t="s">
        <v>10</v>
      </c>
      <c r="D48" s="21" t="s">
        <v>44</v>
      </c>
    </row>
    <row r="49" spans="1:4" ht="29.25" customHeight="1" thickBot="1">
      <c r="A49" s="18" t="s">
        <v>32</v>
      </c>
      <c r="B49" s="22" t="s">
        <v>6</v>
      </c>
      <c r="C49" s="20" t="s">
        <v>5</v>
      </c>
      <c r="D49" s="23" t="s">
        <v>17</v>
      </c>
    </row>
    <row r="50" spans="1:4" ht="29.25" customHeight="1" thickBot="1">
      <c r="A50" s="18" t="s">
        <v>33</v>
      </c>
      <c r="B50" s="22" t="s">
        <v>11</v>
      </c>
      <c r="C50" s="20" t="s">
        <v>7</v>
      </c>
      <c r="D50" s="39">
        <v>2580498.305084746</v>
      </c>
    </row>
    <row r="51" spans="1:4" ht="16.5" thickBot="1">
      <c r="A51" s="15" t="s">
        <v>0</v>
      </c>
      <c r="B51" s="16" t="s">
        <v>1</v>
      </c>
      <c r="C51" s="16" t="s">
        <v>2</v>
      </c>
      <c r="D51" s="17" t="s">
        <v>3</v>
      </c>
    </row>
    <row r="52" spans="1:4" ht="28.5" customHeight="1" thickBot="1">
      <c r="A52" s="18" t="s">
        <v>31</v>
      </c>
      <c r="B52" s="19" t="s">
        <v>4</v>
      </c>
      <c r="C52" s="20" t="s">
        <v>10</v>
      </c>
      <c r="D52" s="21" t="s">
        <v>44</v>
      </c>
    </row>
    <row r="53" spans="1:4" ht="32.25" customHeight="1" thickBot="1">
      <c r="A53" s="18" t="s">
        <v>32</v>
      </c>
      <c r="B53" s="22" t="s">
        <v>6</v>
      </c>
      <c r="C53" s="20" t="s">
        <v>5</v>
      </c>
      <c r="D53" s="23" t="s">
        <v>27</v>
      </c>
    </row>
    <row r="54" spans="1:4" ht="26.25" customHeight="1" thickBot="1">
      <c r="A54" s="18" t="s">
        <v>33</v>
      </c>
      <c r="B54" s="22" t="s">
        <v>11</v>
      </c>
      <c r="C54" s="20" t="s">
        <v>7</v>
      </c>
      <c r="D54" s="39">
        <v>147088.4033898305</v>
      </c>
    </row>
    <row r="55" spans="1:4" ht="16.5" thickBot="1">
      <c r="A55" s="15" t="s">
        <v>0</v>
      </c>
      <c r="B55" s="16" t="s">
        <v>1</v>
      </c>
      <c r="C55" s="16" t="s">
        <v>2</v>
      </c>
      <c r="D55" s="17" t="s">
        <v>3</v>
      </c>
    </row>
    <row r="56" spans="1:4" ht="26.25" customHeight="1" thickBot="1">
      <c r="A56" s="18" t="s">
        <v>31</v>
      </c>
      <c r="B56" s="19" t="s">
        <v>4</v>
      </c>
      <c r="C56" s="20" t="s">
        <v>10</v>
      </c>
      <c r="D56" s="21" t="s">
        <v>44</v>
      </c>
    </row>
    <row r="57" spans="1:4" ht="28.5" customHeight="1" thickBot="1">
      <c r="A57" s="18" t="s">
        <v>32</v>
      </c>
      <c r="B57" s="22" t="s">
        <v>6</v>
      </c>
      <c r="C57" s="20" t="s">
        <v>5</v>
      </c>
      <c r="D57" s="23" t="s">
        <v>22</v>
      </c>
    </row>
    <row r="58" spans="1:4" ht="32.25" thickBot="1">
      <c r="A58" s="18" t="s">
        <v>33</v>
      </c>
      <c r="B58" s="22" t="s">
        <v>11</v>
      </c>
      <c r="C58" s="20" t="s">
        <v>7</v>
      </c>
      <c r="D58" s="39">
        <v>969622.2381355932</v>
      </c>
    </row>
    <row r="59" spans="1:4" ht="16.5" thickBot="1">
      <c r="A59" s="15" t="s">
        <v>0</v>
      </c>
      <c r="B59" s="16" t="s">
        <v>1</v>
      </c>
      <c r="C59" s="16" t="s">
        <v>2</v>
      </c>
      <c r="D59" s="17" t="s">
        <v>3</v>
      </c>
    </row>
    <row r="60" spans="1:4" ht="32.25" thickBot="1">
      <c r="A60" s="18" t="s">
        <v>31</v>
      </c>
      <c r="B60" s="19" t="s">
        <v>4</v>
      </c>
      <c r="C60" s="20" t="s">
        <v>10</v>
      </c>
      <c r="D60" s="21" t="s">
        <v>44</v>
      </c>
    </row>
    <row r="61" spans="1:4" ht="27" customHeight="1" thickBot="1">
      <c r="A61" s="18" t="s">
        <v>32</v>
      </c>
      <c r="B61" s="22" t="s">
        <v>6</v>
      </c>
      <c r="C61" s="20" t="s">
        <v>5</v>
      </c>
      <c r="D61" s="23" t="s">
        <v>24</v>
      </c>
    </row>
    <row r="62" spans="1:4" ht="25.5" customHeight="1" thickBot="1">
      <c r="A62" s="18" t="s">
        <v>33</v>
      </c>
      <c r="B62" s="22" t="s">
        <v>11</v>
      </c>
      <c r="C62" s="20" t="s">
        <v>7</v>
      </c>
      <c r="D62" s="39">
        <v>269016.9483050848</v>
      </c>
    </row>
    <row r="63" spans="1:4" ht="16.5" thickBot="1">
      <c r="A63" s="15" t="s">
        <v>0</v>
      </c>
      <c r="B63" s="16" t="s">
        <v>1</v>
      </c>
      <c r="C63" s="16" t="s">
        <v>2</v>
      </c>
      <c r="D63" s="17" t="s">
        <v>3</v>
      </c>
    </row>
    <row r="64" spans="1:4" ht="29.25" customHeight="1" thickBot="1">
      <c r="A64" s="18" t="s">
        <v>31</v>
      </c>
      <c r="B64" s="19" t="s">
        <v>4</v>
      </c>
      <c r="C64" s="20" t="s">
        <v>10</v>
      </c>
      <c r="D64" s="21" t="s">
        <v>44</v>
      </c>
    </row>
    <row r="65" spans="1:4" ht="35.25" customHeight="1" thickBot="1">
      <c r="A65" s="18" t="s">
        <v>32</v>
      </c>
      <c r="B65" s="22" t="s">
        <v>6</v>
      </c>
      <c r="C65" s="20" t="s">
        <v>5</v>
      </c>
      <c r="D65" s="23" t="s">
        <v>29</v>
      </c>
    </row>
    <row r="66" spans="1:4" ht="32.25" thickBot="1">
      <c r="A66" s="18" t="s">
        <v>33</v>
      </c>
      <c r="B66" s="22" t="s">
        <v>11</v>
      </c>
      <c r="C66" s="20" t="s">
        <v>7</v>
      </c>
      <c r="D66" s="39">
        <v>708991.909322034</v>
      </c>
    </row>
    <row r="67" spans="1:4" ht="15.75">
      <c r="A67" s="25"/>
      <c r="B67" s="26"/>
      <c r="C67" s="27"/>
      <c r="D67" s="28"/>
    </row>
    <row r="68" spans="1:4" ht="13.5" customHeight="1">
      <c r="A68" s="29"/>
      <c r="B68" s="29" t="s">
        <v>26</v>
      </c>
      <c r="C68" s="13"/>
      <c r="D68" s="14"/>
    </row>
    <row r="69" spans="1:4" ht="15.75" hidden="1">
      <c r="A69" s="30"/>
      <c r="B69" s="30"/>
      <c r="C69" s="31"/>
      <c r="D69" s="32">
        <f>D62+D58+D54+D50+D46+D42+D38+D34+D30+D26+D22+D18+D14+D10+D6+D66</f>
        <v>26419179.00508474</v>
      </c>
    </row>
    <row r="70" spans="1:4" ht="15.75" hidden="1">
      <c r="A70" s="30"/>
      <c r="B70" s="30"/>
      <c r="C70" s="31" t="s">
        <v>35</v>
      </c>
      <c r="D70" s="32">
        <f>33.91*76124.7/1.18+76124.7*34.13*11/1.18+D46</f>
        <v>26419179.00508475</v>
      </c>
    </row>
    <row r="71" spans="1:4" ht="27.75" customHeight="1" hidden="1">
      <c r="A71" s="30"/>
      <c r="B71" s="30"/>
      <c r="C71" s="31"/>
      <c r="D71" s="32">
        <f>D69-D70</f>
        <v>0</v>
      </c>
    </row>
    <row r="72" spans="1:4" ht="15.75" hidden="1">
      <c r="A72" s="30"/>
      <c r="B72" s="30" t="s">
        <v>30</v>
      </c>
      <c r="C72" s="31"/>
      <c r="D72" s="32"/>
    </row>
    <row r="73" ht="15" hidden="1">
      <c r="D73" s="43"/>
    </row>
    <row r="74" ht="15" hidden="1"/>
    <row r="75" ht="15" hidden="1">
      <c r="D75" s="43">
        <f>D69-D46</f>
        <v>26407529.40508474</v>
      </c>
    </row>
    <row r="76" ht="15" hidden="1"/>
  </sheetData>
  <sheetProtection/>
  <mergeCells count="1">
    <mergeCell ref="A1:D1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portrait" paperSize="9" scale="4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diakov.net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RePack by Diakov</dc:creator>
  <cp:keywords/>
  <dc:description/>
  <cp:lastModifiedBy>Казаковцева Анна Юрьевна</cp:lastModifiedBy>
  <cp:lastPrinted>2018-03-30T11:26:36Z</cp:lastPrinted>
  <dcterms:created xsi:type="dcterms:W3CDTF">2014-12-15T06:48:03Z</dcterms:created>
  <dcterms:modified xsi:type="dcterms:W3CDTF">2018-03-30T12:35:17Z</dcterms:modified>
  <cp:category/>
  <cp:version/>
  <cp:contentType/>
  <cp:contentStatus/>
</cp:coreProperties>
</file>